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d\Documents\Ecriture\EBook\Qualité\Base\"/>
    </mc:Choice>
  </mc:AlternateContent>
  <bookViews>
    <workbookView xWindow="0" yWindow="0" windowWidth="19200" windowHeight="9015" activeTab="3"/>
  </bookViews>
  <sheets>
    <sheet name="VRS (Fiche)" sheetId="3" r:id="rId1"/>
    <sheet name="CarteSurveillance" sheetId="2" r:id="rId2"/>
    <sheet name="Post it QRQC" sheetId="4" r:id="rId3"/>
    <sheet name="Simul_Stats" sheetId="6" r:id="rId4"/>
  </sheets>
  <definedNames>
    <definedName name="hh">#REF!</definedName>
    <definedName name="hhk">#REF!</definedName>
    <definedName name="jj">#REF!</definedName>
    <definedName name="Parametres_Annee">#REF!</definedName>
    <definedName name="Parametres_CodeDocument">#REF!</definedName>
    <definedName name="Parametres_Consolide">#REF!</definedName>
    <definedName name="Parametres_DateCreation">#REF!</definedName>
    <definedName name="Parametres_DateMiseaJour">#REF!</definedName>
    <definedName name="Parametres_FrequenceMiseaJour">#REF!</definedName>
    <definedName name="Parametres_NiveauConfidentialite">#REF!</definedName>
    <definedName name="Parametres_Proprietaire">#REF!</definedName>
    <definedName name="Parametres_ResponsableMiseaJour">#REF!</definedName>
    <definedName name="Parametres_Service">#REF!</definedName>
    <definedName name="Parametres_Site">#REF!</definedName>
    <definedName name="Parametres_TelephoneResponsableMiseaJour">#REF!</definedName>
    <definedName name="Parametres_Titre">#REF!</definedName>
    <definedName name="Parametres_URLCodeDocument">#REF!</definedName>
    <definedName name="_xlnm.Print_Area" localSheetId="2">'Post it QRQC'!$B$4:$M$40,'Post it QRQC'!#REF!</definedName>
    <definedName name="_xlnm.Print_Area" localSheetId="3">Simul_Stats!$A$1:$AE$49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5" i="6" l="1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E49" i="6"/>
  <c r="E36" i="6"/>
  <c r="E37" i="6" s="1"/>
  <c r="E35" i="6"/>
  <c r="F35" i="6" s="1"/>
  <c r="V10" i="6"/>
  <c r="R13" i="6" s="1"/>
  <c r="R10" i="6"/>
  <c r="AE53" i="6" s="1"/>
  <c r="F36" i="6" l="1"/>
  <c r="G35" i="6" s="1"/>
  <c r="F37" i="6"/>
  <c r="E38" i="6"/>
  <c r="E53" i="6"/>
  <c r="I53" i="6"/>
  <c r="M53" i="6"/>
  <c r="Q53" i="6"/>
  <c r="U53" i="6"/>
  <c r="Y53" i="6"/>
  <c r="AC53" i="6"/>
  <c r="D53" i="6"/>
  <c r="P53" i="6"/>
  <c r="X53" i="6"/>
  <c r="V13" i="6"/>
  <c r="R11" i="6"/>
  <c r="B53" i="6"/>
  <c r="F53" i="6"/>
  <c r="J53" i="6"/>
  <c r="N53" i="6"/>
  <c r="R53" i="6"/>
  <c r="V53" i="6"/>
  <c r="Z53" i="6"/>
  <c r="AD53" i="6"/>
  <c r="H53" i="6"/>
  <c r="L53" i="6"/>
  <c r="T53" i="6"/>
  <c r="AB53" i="6"/>
  <c r="V11" i="6"/>
  <c r="V14" i="6"/>
  <c r="C53" i="6"/>
  <c r="G53" i="6"/>
  <c r="K53" i="6"/>
  <c r="O53" i="6"/>
  <c r="S53" i="6"/>
  <c r="W53" i="6"/>
  <c r="AA53" i="6"/>
  <c r="Y13" i="6" l="1"/>
  <c r="F38" i="6"/>
  <c r="G37" i="6" s="1"/>
  <c r="E39" i="6"/>
  <c r="AC56" i="6"/>
  <c r="Y56" i="6"/>
  <c r="U56" i="6"/>
  <c r="Q56" i="6"/>
  <c r="M56" i="6"/>
  <c r="I56" i="6"/>
  <c r="E56" i="6"/>
  <c r="Z56" i="6"/>
  <c r="R56" i="6"/>
  <c r="J56" i="6"/>
  <c r="B56" i="6"/>
  <c r="AB56" i="6"/>
  <c r="X56" i="6"/>
  <c r="T56" i="6"/>
  <c r="P56" i="6"/>
  <c r="L56" i="6"/>
  <c r="H56" i="6"/>
  <c r="D56" i="6"/>
  <c r="AD56" i="6"/>
  <c r="V56" i="6"/>
  <c r="N56" i="6"/>
  <c r="F56" i="6"/>
  <c r="AE56" i="6"/>
  <c r="AA56" i="6"/>
  <c r="W56" i="6"/>
  <c r="S56" i="6"/>
  <c r="O56" i="6"/>
  <c r="K56" i="6"/>
  <c r="G56" i="6"/>
  <c r="C56" i="6"/>
  <c r="AE57" i="6"/>
  <c r="AA57" i="6"/>
  <c r="W57" i="6"/>
  <c r="S57" i="6"/>
  <c r="O57" i="6"/>
  <c r="K57" i="6"/>
  <c r="G57" i="6"/>
  <c r="C57" i="6"/>
  <c r="X57" i="6"/>
  <c r="T57" i="6"/>
  <c r="L57" i="6"/>
  <c r="D57" i="6"/>
  <c r="AD57" i="6"/>
  <c r="Z57" i="6"/>
  <c r="V57" i="6"/>
  <c r="R57" i="6"/>
  <c r="N57" i="6"/>
  <c r="J57" i="6"/>
  <c r="F57" i="6"/>
  <c r="B57" i="6"/>
  <c r="AB57" i="6"/>
  <c r="P57" i="6"/>
  <c r="H57" i="6"/>
  <c r="AC57" i="6"/>
  <c r="Y57" i="6"/>
  <c r="U57" i="6"/>
  <c r="Q57" i="6"/>
  <c r="M57" i="6"/>
  <c r="I57" i="6"/>
  <c r="E57" i="6"/>
  <c r="G36" i="6"/>
  <c r="F39" i="6" l="1"/>
  <c r="E40" i="6"/>
  <c r="E41" i="6" l="1"/>
  <c r="F40" i="6"/>
  <c r="G39" i="6" s="1"/>
  <c r="G38" i="6"/>
  <c r="F41" i="6" l="1"/>
  <c r="E42" i="6"/>
  <c r="G40" i="6" l="1"/>
  <c r="F42" i="6"/>
  <c r="E43" i="6"/>
  <c r="F43" i="6" l="1"/>
  <c r="G42" i="6" s="1"/>
  <c r="E44" i="6"/>
  <c r="G41" i="6"/>
  <c r="E45" i="6" l="1"/>
  <c r="F44" i="6"/>
  <c r="F45" i="6" l="1"/>
  <c r="E46" i="6"/>
  <c r="G43" i="6"/>
  <c r="F46" i="6" l="1"/>
  <c r="E47" i="6"/>
  <c r="F47" i="6" s="1"/>
  <c r="G47" i="6" s="1"/>
  <c r="G45" i="6"/>
  <c r="G44" i="6"/>
  <c r="G46" i="6" l="1"/>
  <c r="H46" i="6" s="1"/>
  <c r="H36" i="6" l="1"/>
</calcChain>
</file>

<file path=xl/sharedStrings.xml><?xml version="1.0" encoding="utf-8"?>
<sst xmlns="http://schemas.openxmlformats.org/spreadsheetml/2006/main" count="123" uniqueCount="106">
  <si>
    <t>Statistiques  Simulateur</t>
  </si>
  <si>
    <t xml:space="preserve">Duflot J </t>
  </si>
  <si>
    <t>Pour chaque série de données, on applique l'analyse dans l'ordre du standard porté par ce document</t>
  </si>
  <si>
    <t>film de Production</t>
  </si>
  <si>
    <t>Histogramme</t>
  </si>
  <si>
    <t>Conclusion selon film, histogramme et calculs</t>
  </si>
  <si>
    <t>Données à saisir</t>
  </si>
  <si>
    <t>Valeur mesurée</t>
  </si>
  <si>
    <t>classes</t>
  </si>
  <si>
    <t>frequence</t>
  </si>
  <si>
    <t>CAP</t>
  </si>
  <si>
    <t>Conclusion</t>
  </si>
  <si>
    <t>Film</t>
  </si>
  <si>
    <t>Capabilité</t>
  </si>
  <si>
    <t>Eléments de graphique</t>
  </si>
  <si>
    <t>Moyenne</t>
  </si>
  <si>
    <t>TolSup</t>
  </si>
  <si>
    <t>TolInf</t>
  </si>
  <si>
    <t>Moy-3s</t>
  </si>
  <si>
    <t>moy+3s</t>
  </si>
  <si>
    <t/>
  </si>
  <si>
    <t>Intevalle de tolérance</t>
  </si>
  <si>
    <t>Tolérance supérieure</t>
  </si>
  <si>
    <t>Tolérance inférieure</t>
  </si>
  <si>
    <t>Ecart type (s)</t>
  </si>
  <si>
    <t>Moyenne (m)</t>
  </si>
  <si>
    <t>m + 3s</t>
  </si>
  <si>
    <t>m-3s</t>
  </si>
  <si>
    <t>CPK</t>
  </si>
  <si>
    <r>
      <t xml:space="preserve">CPK </t>
    </r>
    <r>
      <rPr>
        <sz val="8"/>
        <color theme="1"/>
        <rFont val="Calibri"/>
        <family val="2"/>
        <scheme val="minor"/>
      </rPr>
      <t>TS</t>
    </r>
  </si>
  <si>
    <r>
      <t xml:space="preserve">CPK </t>
    </r>
    <r>
      <rPr>
        <sz val="8"/>
        <color theme="1"/>
        <rFont val="Calibri"/>
        <family val="2"/>
        <scheme val="minor"/>
      </rPr>
      <t>TI</t>
    </r>
  </si>
  <si>
    <t xml:space="preserve">0K si &gt; </t>
  </si>
  <si>
    <t>Le plus faible</t>
  </si>
  <si>
    <t>OK si &gt;</t>
  </si>
  <si>
    <t>n° produit prélevé</t>
  </si>
  <si>
    <t>Actions</t>
  </si>
  <si>
    <t>Calculs capabilité</t>
  </si>
  <si>
    <t>à + ou - 3 sigma</t>
  </si>
  <si>
    <t>J.Duflot</t>
  </si>
  <si>
    <t>Carte N°</t>
  </si>
  <si>
    <t>Poste de mesure :</t>
  </si>
  <si>
    <t>Caractéristique ou paramètre :</t>
  </si>
  <si>
    <t>Nominal</t>
  </si>
  <si>
    <t>Fréquence mesure</t>
  </si>
  <si>
    <t>Outil de mesure</t>
  </si>
  <si>
    <t>Tolérance Sup</t>
  </si>
  <si>
    <t>Limite d'alerte Sup</t>
  </si>
  <si>
    <t>Tolérance Inf</t>
  </si>
  <si>
    <t>Limite d'alerte Inf</t>
  </si>
  <si>
    <t>Film de résultats</t>
  </si>
  <si>
    <t>Sortie de l'IT</t>
  </si>
  <si>
    <t>Arrêt immédiat</t>
  </si>
  <si>
    <t>VRS</t>
  </si>
  <si>
    <t>Date</t>
  </si>
  <si>
    <t>Poste</t>
  </si>
  <si>
    <t>Auditeur</t>
  </si>
  <si>
    <t>Standard N°</t>
  </si>
  <si>
    <t>Opérateur</t>
  </si>
  <si>
    <t>Observation</t>
  </si>
  <si>
    <t>Action possible</t>
  </si>
  <si>
    <t>Etat du poste rangement, sécurité</t>
  </si>
  <si>
    <t>Equipement de l’opérateur</t>
  </si>
  <si>
    <t xml:space="preserve">Présence de la documentation </t>
  </si>
  <si>
    <t xml:space="preserve">Application du standard </t>
  </si>
  <si>
    <t>Difficultés d’application</t>
  </si>
  <si>
    <t>Oublis</t>
  </si>
  <si>
    <t>Pertinence du standard</t>
  </si>
  <si>
    <t>Résultat sur le produit</t>
  </si>
  <si>
    <t>Débriefing</t>
  </si>
  <si>
    <t>Action de fond à réaliser</t>
  </si>
  <si>
    <t>Caractérisation du problème</t>
  </si>
  <si>
    <t>Délai standard:</t>
  </si>
  <si>
    <r>
      <t>Q</t>
    </r>
    <r>
      <rPr>
        <sz val="10"/>
        <rFont val="Arial"/>
        <family val="2"/>
      </rPr>
      <t xml:space="preserve">ui ?   </t>
    </r>
  </si>
  <si>
    <t>peut expliquer le problème car l'a constaté</t>
  </si>
  <si>
    <r>
      <t>O</t>
    </r>
    <r>
      <rPr>
        <sz val="10"/>
        <rFont val="Arial"/>
        <family val="2"/>
      </rPr>
      <t>ù</t>
    </r>
    <r>
      <rPr>
        <sz val="10"/>
        <rFont val="Arial"/>
        <family val="2"/>
      </rPr>
      <t xml:space="preserve"> ?  </t>
    </r>
  </si>
  <si>
    <t>a-t-on vu, peut on voir le problème?</t>
  </si>
  <si>
    <r>
      <t>Q</t>
    </r>
    <r>
      <rPr>
        <sz val="10"/>
        <rFont val="Arial"/>
        <family val="2"/>
      </rPr>
      <t xml:space="preserve">uand ?  ____ / ____ / ______     , Premier produit mauvais     </t>
    </r>
  </si>
  <si>
    <t>Liste des causes probables ou certaines</t>
  </si>
  <si>
    <t xml:space="preserve">  les probables sont a valider sur le terrain</t>
  </si>
  <si>
    <r>
      <t>C</t>
    </r>
    <r>
      <rPr>
        <sz val="10"/>
        <rFont val="Arial"/>
        <family val="2"/>
      </rPr>
      <t>omment ?   Suite à tel évènement, demande, vérification</t>
    </r>
  </si>
  <si>
    <r>
      <t>C</t>
    </r>
    <r>
      <rPr>
        <sz val="10"/>
        <rFont val="Arial"/>
        <family val="2"/>
      </rPr>
      <t>ombien ?   Ampleur du problème</t>
    </r>
  </si>
  <si>
    <t>Mesure Palliative  :</t>
  </si>
  <si>
    <t>Date décision</t>
  </si>
  <si>
    <t>Pilote</t>
  </si>
  <si>
    <t>Délai</t>
  </si>
  <si>
    <t>Solde</t>
  </si>
  <si>
    <t xml:space="preserve">  Premier produit bon</t>
  </si>
  <si>
    <t>Réactivité immédiate, ne pas produire mauvais</t>
  </si>
  <si>
    <t>Mesure Corrective :</t>
  </si>
  <si>
    <t>Les actions prévues lors du rituel du (date décision)</t>
  </si>
  <si>
    <t xml:space="preserve">        </t>
  </si>
  <si>
    <t>Seuil d'alerte :</t>
  </si>
  <si>
    <t>Appel …</t>
  </si>
  <si>
    <t>Post it d'enregistrement et de suivi analyse et action</t>
  </si>
  <si>
    <t>QRQC</t>
  </si>
  <si>
    <r>
      <t>Q</t>
    </r>
    <r>
      <rPr>
        <sz val="12"/>
        <rFont val="Arial"/>
        <family val="2"/>
      </rPr>
      <t>uoi ?         Description du problème à traiter</t>
    </r>
  </si>
  <si>
    <t>Si pas de résultat au rituel suivant le délai: nouvelles actions</t>
  </si>
  <si>
    <t xml:space="preserve"> Carte de surveillance type</t>
  </si>
  <si>
    <t>Rouge</t>
  </si>
  <si>
    <t xml:space="preserve">  moyenne</t>
  </si>
  <si>
    <t>Gris</t>
  </si>
  <si>
    <t xml:space="preserve">  IT</t>
  </si>
  <si>
    <t>Fluctuations lentes, sans hors tolérance</t>
  </si>
  <si>
    <t>centré, mesures à compléter pour</t>
  </si>
  <si>
    <t>vérifier la normalité</t>
  </si>
  <si>
    <t>CPK Ok , mais CAM un peu faible à 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</si>
</sst>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;@"/>
  </numFmts>
  <fonts count="21" x14ac:knownFonts="1"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3"/>
      <color rgb="FF080022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ck">
        <color rgb="FF080022"/>
      </left>
      <right style="medium">
        <color rgb="FF080022"/>
      </right>
      <top style="thick">
        <color rgb="FF080022"/>
      </top>
      <bottom style="medium">
        <color rgb="FF080022"/>
      </bottom>
      <diagonal/>
    </border>
    <border>
      <left style="medium">
        <color rgb="FF080022"/>
      </left>
      <right style="medium">
        <color rgb="FF080022"/>
      </right>
      <top style="thick">
        <color rgb="FF080022"/>
      </top>
      <bottom style="medium">
        <color rgb="FF080022"/>
      </bottom>
      <diagonal/>
    </border>
    <border>
      <left style="medium">
        <color rgb="FF080022"/>
      </left>
      <right style="thick">
        <color rgb="FF080022"/>
      </right>
      <top style="thick">
        <color rgb="FF080022"/>
      </top>
      <bottom style="medium">
        <color rgb="FF080022"/>
      </bottom>
      <diagonal/>
    </border>
    <border>
      <left style="thick">
        <color rgb="FF080022"/>
      </left>
      <right style="medium">
        <color rgb="FF080022"/>
      </right>
      <top style="medium">
        <color rgb="FF080022"/>
      </top>
      <bottom style="thick">
        <color rgb="FF080022"/>
      </bottom>
      <diagonal/>
    </border>
    <border>
      <left style="medium">
        <color rgb="FF080022"/>
      </left>
      <right style="medium">
        <color rgb="FF080022"/>
      </right>
      <top style="medium">
        <color rgb="FF080022"/>
      </top>
      <bottom style="thick">
        <color rgb="FF080022"/>
      </bottom>
      <diagonal/>
    </border>
    <border>
      <left style="medium">
        <color rgb="FF080022"/>
      </left>
      <right style="thick">
        <color rgb="FF080022"/>
      </right>
      <top style="medium">
        <color rgb="FF080022"/>
      </top>
      <bottom style="thick">
        <color rgb="FF0800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 style="medium">
        <color indexed="64"/>
      </right>
      <top style="thin">
        <color auto="1"/>
      </top>
      <bottom style="medium">
        <color rgb="FFFF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1" fillId="0" borderId="0">
      <alignment textRotation="90"/>
    </xf>
  </cellStyleXfs>
  <cellXfs count="2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/>
    <xf numFmtId="0" fontId="4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3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5" fillId="2" borderId="5" xfId="0" applyFont="1" applyFill="1" applyBorder="1" applyAlignment="1">
      <alignment horizontal="left" vertical="center" wrapText="1" readingOrder="1"/>
    </xf>
    <xf numFmtId="0" fontId="5" fillId="2" borderId="6" xfId="0" applyFont="1" applyFill="1" applyBorder="1" applyAlignment="1">
      <alignment horizontal="left" vertical="center" wrapText="1" readingOrder="1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3" fillId="0" borderId="10" xfId="0" applyFont="1" applyBorder="1"/>
    <xf numFmtId="0" fontId="0" fillId="0" borderId="0" xfId="0" applyBorder="1"/>
    <xf numFmtId="0" fontId="0" fillId="0" borderId="12" xfId="0" applyBorder="1"/>
    <xf numFmtId="0" fontId="0" fillId="2" borderId="0" xfId="0" applyFill="1"/>
    <xf numFmtId="2" fontId="0" fillId="0" borderId="0" xfId="0" applyNumberFormat="1"/>
    <xf numFmtId="0" fontId="7" fillId="0" borderId="0" xfId="1"/>
    <xf numFmtId="0" fontId="0" fillId="0" borderId="0" xfId="0" quotePrefix="1"/>
    <xf numFmtId="0" fontId="3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22" xfId="0" applyBorder="1"/>
    <xf numFmtId="0" fontId="0" fillId="0" borderId="21" xfId="0" applyBorder="1" applyAlignment="1"/>
    <xf numFmtId="0" fontId="8" fillId="0" borderId="17" xfId="0" applyFont="1" applyBorder="1"/>
    <xf numFmtId="0" fontId="8" fillId="0" borderId="27" xfId="0" applyFont="1" applyBorder="1"/>
    <xf numFmtId="0" fontId="8" fillId="0" borderId="2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0" xfId="0" applyFont="1"/>
    <xf numFmtId="17" fontId="0" fillId="0" borderId="0" xfId="0" applyNumberFormat="1"/>
    <xf numFmtId="0" fontId="0" fillId="0" borderId="16" xfId="0" applyBorder="1"/>
    <xf numFmtId="0" fontId="0" fillId="0" borderId="3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3" xfId="0" applyBorder="1"/>
    <xf numFmtId="0" fontId="0" fillId="0" borderId="36" xfId="0" applyBorder="1"/>
    <xf numFmtId="0" fontId="0" fillId="0" borderId="28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0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2" fillId="0" borderId="0" xfId="2" applyFont="1" applyAlignment="1"/>
    <xf numFmtId="0" fontId="13" fillId="0" borderId="0" xfId="2" applyFont="1" applyAlignment="1"/>
    <xf numFmtId="17" fontId="13" fillId="0" borderId="0" xfId="2" applyNumberFormat="1" applyFont="1" applyAlignment="1"/>
    <xf numFmtId="0" fontId="11" fillId="0" borderId="0" xfId="2">
      <alignment textRotation="90"/>
    </xf>
    <xf numFmtId="0" fontId="14" fillId="0" borderId="0" xfId="2" applyFont="1" applyAlignment="1"/>
    <xf numFmtId="0" fontId="15" fillId="0" borderId="16" xfId="2" applyFont="1" applyBorder="1" applyAlignment="1">
      <alignment vertical="top"/>
    </xf>
    <xf numFmtId="0" fontId="15" fillId="0" borderId="17" xfId="2" applyFont="1" applyBorder="1" applyAlignment="1">
      <alignment vertical="top"/>
    </xf>
    <xf numFmtId="0" fontId="15" fillId="0" borderId="60" xfId="2" applyFont="1" applyBorder="1" applyAlignment="1">
      <alignment vertical="top"/>
    </xf>
    <xf numFmtId="0" fontId="11" fillId="0" borderId="61" xfId="2" applyBorder="1">
      <alignment textRotation="90"/>
    </xf>
    <xf numFmtId="0" fontId="16" fillId="0" borderId="61" xfId="2" applyFont="1" applyBorder="1" applyAlignment="1">
      <alignment horizontal="right" vertical="top"/>
    </xf>
    <xf numFmtId="0" fontId="11" fillId="0" borderId="62" xfId="2" applyBorder="1" applyAlignment="1">
      <alignment horizontal="left" vertical="top"/>
    </xf>
    <xf numFmtId="0" fontId="11" fillId="0" borderId="0" xfId="2" applyAlignment="1">
      <alignment horizontal="left" vertical="top"/>
    </xf>
    <xf numFmtId="0" fontId="15" fillId="0" borderId="19" xfId="2" applyFont="1" applyBorder="1" applyAlignment="1">
      <alignment vertical="top"/>
    </xf>
    <xf numFmtId="0" fontId="15" fillId="0" borderId="0" xfId="2" applyFont="1" applyBorder="1" applyAlignment="1">
      <alignment vertical="top"/>
    </xf>
    <xf numFmtId="0" fontId="15" fillId="0" borderId="26" xfId="2" applyFont="1" applyBorder="1" applyAlignment="1">
      <alignment vertical="top"/>
    </xf>
    <xf numFmtId="0" fontId="14" fillId="0" borderId="19" xfId="2" applyFont="1" applyBorder="1" applyAlignment="1">
      <alignment horizontal="left" vertical="center" wrapText="1"/>
    </xf>
    <xf numFmtId="0" fontId="11" fillId="0" borderId="0" xfId="2" applyBorder="1" applyAlignment="1">
      <alignment horizontal="left" vertical="center"/>
    </xf>
    <xf numFmtId="0" fontId="11" fillId="0" borderId="0" xfId="2" applyBorder="1" applyAlignment="1">
      <alignment horizontal="left" vertical="center" wrapText="1"/>
    </xf>
    <xf numFmtId="0" fontId="11" fillId="0" borderId="17" xfId="2" applyBorder="1" applyAlignment="1">
      <alignment horizontal="left" vertical="center" wrapText="1"/>
    </xf>
    <xf numFmtId="0" fontId="11" fillId="0" borderId="18" xfId="2" applyBorder="1" applyAlignment="1">
      <alignment horizontal="left" vertical="center" wrapText="1"/>
    </xf>
    <xf numFmtId="0" fontId="11" fillId="0" borderId="0" xfId="2" applyAlignment="1"/>
    <xf numFmtId="0" fontId="15" fillId="0" borderId="63" xfId="2" applyFont="1" applyBorder="1" applyAlignment="1">
      <alignment vertical="top"/>
    </xf>
    <xf numFmtId="0" fontId="15" fillId="0" borderId="64" xfId="2" applyFont="1" applyBorder="1" applyAlignment="1">
      <alignment vertical="top"/>
    </xf>
    <xf numFmtId="0" fontId="15" fillId="0" borderId="65" xfId="2" applyFont="1" applyBorder="1" applyAlignment="1">
      <alignment vertical="top"/>
    </xf>
    <xf numFmtId="0" fontId="11" fillId="0" borderId="20" xfId="2" applyBorder="1" applyAlignment="1">
      <alignment horizontal="left" vertical="center" wrapText="1"/>
    </xf>
    <xf numFmtId="0" fontId="11" fillId="0" borderId="21" xfId="2" applyBorder="1" applyAlignment="1">
      <alignment horizontal="left" vertical="center" wrapText="1"/>
    </xf>
    <xf numFmtId="0" fontId="11" fillId="0" borderId="22" xfId="2" applyBorder="1" applyAlignment="1">
      <alignment horizontal="left" vertical="center" wrapText="1"/>
    </xf>
    <xf numFmtId="0" fontId="14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17" xfId="2" applyBorder="1" applyAlignment="1">
      <alignment horizontal="left" vertical="center"/>
    </xf>
    <xf numFmtId="0" fontId="11" fillId="0" borderId="18" xfId="2" applyBorder="1" applyAlignment="1">
      <alignment horizontal="left" vertical="center"/>
    </xf>
    <xf numFmtId="0" fontId="11" fillId="0" borderId="20" xfId="2" applyBorder="1" applyAlignment="1">
      <alignment horizontal="left" vertical="center"/>
    </xf>
    <xf numFmtId="0" fontId="11" fillId="0" borderId="21" xfId="2" applyBorder="1" applyAlignment="1">
      <alignment horizontal="left" vertical="center"/>
    </xf>
    <xf numFmtId="0" fontId="11" fillId="0" borderId="22" xfId="2" applyBorder="1" applyAlignment="1">
      <alignment horizontal="left" vertical="center"/>
    </xf>
    <xf numFmtId="0" fontId="11" fillId="0" borderId="0" xfId="2" applyFont="1" applyAlignment="1"/>
    <xf numFmtId="0" fontId="11" fillId="0" borderId="0" xfId="2" applyAlignment="1">
      <alignment horizontal="left" textRotation="90"/>
    </xf>
    <xf numFmtId="0" fontId="15" fillId="0" borderId="20" xfId="2" applyFont="1" applyBorder="1" applyAlignment="1">
      <alignment vertical="top"/>
    </xf>
    <xf numFmtId="0" fontId="15" fillId="0" borderId="21" xfId="2" applyFont="1" applyBorder="1" applyAlignment="1">
      <alignment vertical="top"/>
    </xf>
    <xf numFmtId="0" fontId="15" fillId="0" borderId="22" xfId="2" applyFont="1" applyBorder="1" applyAlignment="1">
      <alignment vertical="top"/>
    </xf>
    <xf numFmtId="0" fontId="11" fillId="0" borderId="0" xfId="2" applyBorder="1">
      <alignment textRotation="90"/>
    </xf>
    <xf numFmtId="0" fontId="16" fillId="0" borderId="16" xfId="2" applyFont="1" applyBorder="1" applyAlignment="1">
      <alignment vertical="top"/>
    </xf>
    <xf numFmtId="0" fontId="11" fillId="0" borderId="17" xfId="2" applyBorder="1" applyAlignment="1">
      <alignment vertical="top"/>
    </xf>
    <xf numFmtId="0" fontId="11" fillId="0" borderId="17" xfId="2" applyFont="1" applyBorder="1" applyAlignment="1">
      <alignment vertical="top"/>
    </xf>
    <xf numFmtId="0" fontId="11" fillId="0" borderId="10" xfId="2" applyFont="1" applyBorder="1" applyAlignment="1">
      <alignment vertical="top"/>
    </xf>
    <xf numFmtId="0" fontId="11" fillId="0" borderId="19" xfId="2" applyFont="1" applyBorder="1" applyAlignment="1">
      <alignment vertical="top"/>
    </xf>
    <xf numFmtId="0" fontId="12" fillId="0" borderId="64" xfId="2" applyFont="1" applyBorder="1" applyAlignment="1">
      <alignment vertical="top"/>
    </xf>
    <xf numFmtId="0" fontId="11" fillId="0" borderId="0" xfId="2" applyBorder="1" applyAlignment="1">
      <alignment vertical="top"/>
    </xf>
    <xf numFmtId="0" fontId="11" fillId="0" borderId="50" xfId="2" applyFont="1" applyBorder="1" applyAlignment="1">
      <alignment vertical="top"/>
    </xf>
    <xf numFmtId="0" fontId="11" fillId="0" borderId="19" xfId="2" applyBorder="1" applyAlignment="1">
      <alignment vertical="top"/>
    </xf>
    <xf numFmtId="0" fontId="11" fillId="0" borderId="64" xfId="2" applyBorder="1" applyAlignment="1">
      <alignment vertical="top"/>
    </xf>
    <xf numFmtId="16" fontId="11" fillId="0" borderId="50" xfId="2" applyNumberFormat="1" applyBorder="1" applyAlignment="1">
      <alignment vertical="top"/>
    </xf>
    <xf numFmtId="16" fontId="11" fillId="0" borderId="50" xfId="2" applyNumberFormat="1" applyFont="1" applyBorder="1" applyAlignment="1">
      <alignment vertical="top"/>
    </xf>
    <xf numFmtId="0" fontId="11" fillId="0" borderId="50" xfId="2" applyBorder="1" applyAlignment="1">
      <alignment vertical="top"/>
    </xf>
    <xf numFmtId="0" fontId="11" fillId="0" borderId="20" xfId="2" applyBorder="1" applyAlignment="1">
      <alignment vertical="top"/>
    </xf>
    <xf numFmtId="0" fontId="11" fillId="0" borderId="21" xfId="2" applyBorder="1" applyAlignment="1">
      <alignment vertical="top"/>
    </xf>
    <xf numFmtId="0" fontId="11" fillId="0" borderId="48" xfId="2" applyBorder="1" applyAlignment="1">
      <alignment vertical="top"/>
    </xf>
    <xf numFmtId="0" fontId="11" fillId="0" borderId="48" xfId="2" applyFont="1" applyBorder="1" applyAlignment="1">
      <alignment vertical="top"/>
    </xf>
    <xf numFmtId="0" fontId="11" fillId="0" borderId="10" xfId="2" applyFont="1" applyBorder="1" applyAlignment="1">
      <alignment horizontal="left" vertical="center"/>
    </xf>
    <xf numFmtId="0" fontId="11" fillId="0" borderId="10" xfId="2" applyBorder="1" applyAlignment="1"/>
    <xf numFmtId="164" fontId="11" fillId="0" borderId="10" xfId="2" applyNumberFormat="1" applyBorder="1" applyAlignment="1"/>
    <xf numFmtId="0" fontId="11" fillId="0" borderId="50" xfId="2" applyBorder="1" applyAlignment="1"/>
    <xf numFmtId="164" fontId="11" fillId="0" borderId="50" xfId="2" applyNumberFormat="1" applyBorder="1" applyAlignment="1"/>
    <xf numFmtId="0" fontId="14" fillId="0" borderId="19" xfId="2" applyFont="1" applyBorder="1" applyAlignment="1">
      <alignment vertical="top"/>
    </xf>
    <xf numFmtId="0" fontId="11" fillId="0" borderId="63" xfId="2" applyBorder="1" applyAlignment="1">
      <alignment vertical="top"/>
    </xf>
    <xf numFmtId="0" fontId="11" fillId="0" borderId="64" xfId="2" applyBorder="1" applyAlignment="1">
      <alignment vertical="center"/>
    </xf>
    <xf numFmtId="0" fontId="11" fillId="0" borderId="66" xfId="2" applyBorder="1" applyAlignment="1">
      <alignment vertical="top"/>
    </xf>
    <xf numFmtId="0" fontId="13" fillId="0" borderId="19" xfId="2" applyFont="1" applyBorder="1" applyAlignment="1">
      <alignment vertical="top"/>
    </xf>
    <xf numFmtId="0" fontId="13" fillId="0" borderId="63" xfId="2" applyFont="1" applyBorder="1" applyAlignment="1">
      <alignment vertical="top"/>
    </xf>
    <xf numFmtId="16" fontId="11" fillId="0" borderId="66" xfId="2" applyNumberFormat="1" applyBorder="1" applyAlignment="1">
      <alignment vertical="top"/>
    </xf>
    <xf numFmtId="0" fontId="11" fillId="0" borderId="48" xfId="2" applyBorder="1" applyAlignment="1"/>
    <xf numFmtId="164" fontId="11" fillId="0" borderId="48" xfId="2" applyNumberFormat="1" applyBorder="1" applyAlignment="1"/>
    <xf numFmtId="14" fontId="17" fillId="0" borderId="0" xfId="2" applyNumberFormat="1" applyFont="1" applyAlignment="1"/>
    <xf numFmtId="0" fontId="18" fillId="0" borderId="63" xfId="2" applyFont="1" applyBorder="1" applyAlignment="1">
      <alignment vertical="top"/>
    </xf>
    <xf numFmtId="0" fontId="12" fillId="0" borderId="63" xfId="2" applyFont="1" applyBorder="1" applyAlignment="1">
      <alignment vertical="top"/>
    </xf>
    <xf numFmtId="0" fontId="13" fillId="0" borderId="17" xfId="2" applyFont="1" applyBorder="1" applyAlignment="1">
      <alignment vertical="top"/>
    </xf>
    <xf numFmtId="0" fontId="13" fillId="0" borderId="64" xfId="2" applyFont="1" applyBorder="1" applyAlignment="1">
      <alignment vertical="top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1" fontId="0" fillId="2" borderId="0" xfId="0" applyNumberFormat="1" applyFill="1"/>
    <xf numFmtId="0" fontId="19" fillId="0" borderId="8" xfId="0" applyFont="1" applyBorder="1"/>
    <xf numFmtId="0" fontId="20" fillId="0" borderId="8" xfId="0" applyFont="1" applyBorder="1"/>
    <xf numFmtId="0" fontId="20" fillId="0" borderId="0" xfId="0" applyFont="1" applyBorder="1"/>
    <xf numFmtId="0" fontId="20" fillId="0" borderId="0" xfId="0" applyFont="1"/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2" xfId="0" applyBorder="1" applyAlignment="1"/>
    <xf numFmtId="0" fontId="0" fillId="0" borderId="25" xfId="0" applyBorder="1" applyAlignment="1"/>
    <xf numFmtId="0" fontId="0" fillId="0" borderId="24" xfId="0" applyBorder="1" applyAlignment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4" fillId="0" borderId="16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0" fontId="14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1" fillId="0" borderId="17" xfId="2" applyBorder="1" applyAlignment="1">
      <alignment horizontal="left" vertical="center"/>
    </xf>
    <xf numFmtId="0" fontId="11" fillId="0" borderId="18" xfId="2" applyBorder="1" applyAlignment="1">
      <alignment horizontal="left" vertical="center"/>
    </xf>
    <xf numFmtId="0" fontId="11" fillId="0" borderId="20" xfId="2" applyBorder="1" applyAlignment="1">
      <alignment horizontal="left" vertical="center"/>
    </xf>
    <xf numFmtId="0" fontId="11" fillId="0" borderId="21" xfId="2" applyBorder="1" applyAlignment="1">
      <alignment horizontal="left" vertical="center"/>
    </xf>
    <xf numFmtId="0" fontId="11" fillId="0" borderId="22" xfId="2" applyBorder="1" applyAlignment="1">
      <alignment horizontal="left" vertical="center"/>
    </xf>
    <xf numFmtId="0" fontId="11" fillId="0" borderId="10" xfId="2" applyBorder="1" applyAlignment="1">
      <alignment horizontal="center" vertical="center" wrapText="1"/>
    </xf>
    <xf numFmtId="0" fontId="11" fillId="0" borderId="50" xfId="2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top"/>
    </xf>
    <xf numFmtId="0" fontId="11" fillId="0" borderId="50" xfId="2" applyFont="1" applyBorder="1" applyAlignment="1">
      <alignment horizontal="center" vertical="top"/>
    </xf>
    <xf numFmtId="0" fontId="11" fillId="0" borderId="48" xfId="2" applyFont="1" applyBorder="1" applyAlignment="1">
      <alignment horizontal="center" vertical="top"/>
    </xf>
    <xf numFmtId="0" fontId="11" fillId="0" borderId="10" xfId="2" applyFont="1" applyBorder="1" applyAlignment="1">
      <alignment horizontal="left" vertical="top"/>
    </xf>
    <xf numFmtId="0" fontId="11" fillId="0" borderId="50" xfId="2" applyFont="1" applyBorder="1" applyAlignment="1">
      <alignment horizontal="left" vertical="top"/>
    </xf>
    <xf numFmtId="0" fontId="11" fillId="0" borderId="48" xfId="2" applyFont="1" applyBorder="1" applyAlignment="1">
      <alignment horizontal="left" vertical="top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7" fontId="0" fillId="0" borderId="0" xfId="0" applyNumberFormat="1" applyAlignment="1">
      <alignment horizontal="center"/>
    </xf>
    <xf numFmtId="2" fontId="0" fillId="0" borderId="25" xfId="0" applyNumberForma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3">
    <cellStyle name="Lien hypertexte" xfId="1" builtinId="8"/>
    <cellStyle name="Normal" xfId="0" builtinId="0"/>
    <cellStyle name="Normal 2" xfId="2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Film de production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3610358705161852E-2"/>
          <c:y val="0.12690438292761047"/>
          <c:w val="0.93794519685039368"/>
          <c:h val="0.85664539088231006"/>
        </c:manualLayout>
      </c:layout>
      <c:lineChart>
        <c:grouping val="standard"/>
        <c:varyColors val="0"/>
        <c:ser>
          <c:idx val="0"/>
          <c:order val="0"/>
          <c:tx>
            <c:strRef>
              <c:f>Simul_Stats!$A$8</c:f>
              <c:strCache>
                <c:ptCount val="1"/>
                <c:pt idx="0">
                  <c:v>Valeur mesurée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val>
            <c:numRef>
              <c:f>Simul_Stats!$B$8:$AE$8</c:f>
              <c:numCache>
                <c:formatCode>General</c:formatCode>
                <c:ptCount val="30"/>
                <c:pt idx="0">
                  <c:v>11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13</c:v>
                </c:pt>
                <c:pt idx="7">
                  <c:v>14</c:v>
                </c:pt>
                <c:pt idx="8">
                  <c:v>13</c:v>
                </c:pt>
                <c:pt idx="9">
                  <c:v>15</c:v>
                </c:pt>
                <c:pt idx="10">
                  <c:v>15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11</c:v>
                </c:pt>
                <c:pt idx="18">
                  <c:v>12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  <c:pt idx="25">
                  <c:v>15</c:v>
                </c:pt>
                <c:pt idx="26">
                  <c:v>13</c:v>
                </c:pt>
                <c:pt idx="27">
                  <c:v>14</c:v>
                </c:pt>
                <c:pt idx="28">
                  <c:v>17</c:v>
                </c:pt>
                <c:pt idx="29">
                  <c:v>15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Simul_Stats!$B$53:$AE$53</c:f>
              <c:numCache>
                <c:formatCode>0.00</c:formatCode>
                <c:ptCount val="30"/>
                <c:pt idx="0">
                  <c:v>13.733333333333333</c:v>
                </c:pt>
                <c:pt idx="1">
                  <c:v>13.733333333333333</c:v>
                </c:pt>
                <c:pt idx="2">
                  <c:v>13.733333333333333</c:v>
                </c:pt>
                <c:pt idx="3">
                  <c:v>13.733333333333333</c:v>
                </c:pt>
                <c:pt idx="4">
                  <c:v>13.733333333333333</c:v>
                </c:pt>
                <c:pt idx="5">
                  <c:v>13.733333333333333</c:v>
                </c:pt>
                <c:pt idx="6">
                  <c:v>13.733333333333333</c:v>
                </c:pt>
                <c:pt idx="7">
                  <c:v>13.733333333333333</c:v>
                </c:pt>
                <c:pt idx="8">
                  <c:v>13.733333333333333</c:v>
                </c:pt>
                <c:pt idx="9">
                  <c:v>13.733333333333333</c:v>
                </c:pt>
                <c:pt idx="10">
                  <c:v>13.733333333333333</c:v>
                </c:pt>
                <c:pt idx="11">
                  <c:v>13.733333333333333</c:v>
                </c:pt>
                <c:pt idx="12">
                  <c:v>13.733333333333333</c:v>
                </c:pt>
                <c:pt idx="13">
                  <c:v>13.733333333333333</c:v>
                </c:pt>
                <c:pt idx="14">
                  <c:v>13.733333333333333</c:v>
                </c:pt>
                <c:pt idx="15">
                  <c:v>13.733333333333333</c:v>
                </c:pt>
                <c:pt idx="16">
                  <c:v>13.733333333333333</c:v>
                </c:pt>
                <c:pt idx="17">
                  <c:v>13.733333333333333</c:v>
                </c:pt>
                <c:pt idx="18">
                  <c:v>13.733333333333333</c:v>
                </c:pt>
                <c:pt idx="19">
                  <c:v>13.733333333333333</c:v>
                </c:pt>
                <c:pt idx="20">
                  <c:v>13.733333333333333</c:v>
                </c:pt>
                <c:pt idx="21">
                  <c:v>13.733333333333333</c:v>
                </c:pt>
                <c:pt idx="22">
                  <c:v>13.733333333333333</c:v>
                </c:pt>
                <c:pt idx="23">
                  <c:v>13.733333333333333</c:v>
                </c:pt>
                <c:pt idx="24">
                  <c:v>13.733333333333333</c:v>
                </c:pt>
                <c:pt idx="25">
                  <c:v>13.733333333333333</c:v>
                </c:pt>
                <c:pt idx="26">
                  <c:v>13.733333333333333</c:v>
                </c:pt>
                <c:pt idx="27">
                  <c:v>13.733333333333333</c:v>
                </c:pt>
                <c:pt idx="28">
                  <c:v>13.733333333333333</c:v>
                </c:pt>
                <c:pt idx="29">
                  <c:v>13.733333333333333</c:v>
                </c:pt>
              </c:numCache>
            </c:numRef>
          </c:val>
          <c:smooth val="0"/>
        </c:ser>
        <c:ser>
          <c:idx val="2"/>
          <c:order val="2"/>
          <c:spPr>
            <a:ln w="41275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Simul_Stats!$B$54:$AE$54</c:f>
              <c:numCache>
                <c:formatCode>General</c:formatCode>
                <c:ptCount val="3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</c:numCache>
            </c:numRef>
          </c:val>
          <c:smooth val="0"/>
        </c:ser>
        <c:ser>
          <c:idx val="3"/>
          <c:order val="3"/>
          <c:spPr>
            <a:ln w="41275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Simul_Stats!$B$55:$AE$55</c:f>
              <c:numCache>
                <c:formatCode>General</c:formatCode>
                <c:ptCount val="3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solidFill>
                <a:schemeClr val="accent3">
                  <a:lumMod val="75000"/>
                </a:schemeClr>
              </a:solidFill>
              <a:prstDash val="dashDot"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Simul_Stats!$B$56:$AE$56</c:f>
              <c:numCache>
                <c:formatCode>0.00</c:formatCode>
                <c:ptCount val="30"/>
                <c:pt idx="0">
                  <c:v>8.1107188966634745</c:v>
                </c:pt>
                <c:pt idx="1">
                  <c:v>8.1107188966634745</c:v>
                </c:pt>
                <c:pt idx="2">
                  <c:v>8.1107188966634745</c:v>
                </c:pt>
                <c:pt idx="3">
                  <c:v>8.1107188966634745</c:v>
                </c:pt>
                <c:pt idx="4">
                  <c:v>8.1107188966634745</c:v>
                </c:pt>
                <c:pt idx="5">
                  <c:v>8.1107188966634745</c:v>
                </c:pt>
                <c:pt idx="6">
                  <c:v>8.1107188966634745</c:v>
                </c:pt>
                <c:pt idx="7">
                  <c:v>8.1107188966634745</c:v>
                </c:pt>
                <c:pt idx="8">
                  <c:v>8.1107188966634745</c:v>
                </c:pt>
                <c:pt idx="9">
                  <c:v>8.1107188966634745</c:v>
                </c:pt>
                <c:pt idx="10">
                  <c:v>8.1107188966634745</c:v>
                </c:pt>
                <c:pt idx="11">
                  <c:v>8.1107188966634745</c:v>
                </c:pt>
                <c:pt idx="12">
                  <c:v>8.1107188966634745</c:v>
                </c:pt>
                <c:pt idx="13">
                  <c:v>8.1107188966634745</c:v>
                </c:pt>
                <c:pt idx="14">
                  <c:v>8.1107188966634745</c:v>
                </c:pt>
                <c:pt idx="15">
                  <c:v>8.1107188966634745</c:v>
                </c:pt>
                <c:pt idx="16">
                  <c:v>8.1107188966634745</c:v>
                </c:pt>
                <c:pt idx="17">
                  <c:v>8.1107188966634745</c:v>
                </c:pt>
                <c:pt idx="18">
                  <c:v>8.1107188966634745</c:v>
                </c:pt>
                <c:pt idx="19">
                  <c:v>8.1107188966634745</c:v>
                </c:pt>
                <c:pt idx="20">
                  <c:v>8.1107188966634745</c:v>
                </c:pt>
                <c:pt idx="21">
                  <c:v>8.1107188966634745</c:v>
                </c:pt>
                <c:pt idx="22">
                  <c:v>8.1107188966634745</c:v>
                </c:pt>
                <c:pt idx="23">
                  <c:v>8.1107188966634745</c:v>
                </c:pt>
                <c:pt idx="24">
                  <c:v>8.1107188966634745</c:v>
                </c:pt>
                <c:pt idx="25">
                  <c:v>8.1107188966634745</c:v>
                </c:pt>
                <c:pt idx="26">
                  <c:v>8.1107188966634745</c:v>
                </c:pt>
                <c:pt idx="27">
                  <c:v>8.1107188966634745</c:v>
                </c:pt>
                <c:pt idx="28">
                  <c:v>8.1107188966634745</c:v>
                </c:pt>
                <c:pt idx="29">
                  <c:v>8.1107188966634745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solidFill>
                <a:schemeClr val="accent3">
                  <a:lumMod val="75000"/>
                </a:schemeClr>
              </a:solidFill>
              <a:prstDash val="dashDot"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Simul_Stats!$B$56:$AE$56</c:f>
              <c:numCache>
                <c:formatCode>0.00</c:formatCode>
                <c:ptCount val="30"/>
                <c:pt idx="0">
                  <c:v>8.1107188966634745</c:v>
                </c:pt>
                <c:pt idx="1">
                  <c:v>8.1107188966634745</c:v>
                </c:pt>
                <c:pt idx="2">
                  <c:v>8.1107188966634745</c:v>
                </c:pt>
                <c:pt idx="3">
                  <c:v>8.1107188966634745</c:v>
                </c:pt>
                <c:pt idx="4">
                  <c:v>8.1107188966634745</c:v>
                </c:pt>
                <c:pt idx="5">
                  <c:v>8.1107188966634745</c:v>
                </c:pt>
                <c:pt idx="6">
                  <c:v>8.1107188966634745</c:v>
                </c:pt>
                <c:pt idx="7">
                  <c:v>8.1107188966634745</c:v>
                </c:pt>
                <c:pt idx="8">
                  <c:v>8.1107188966634745</c:v>
                </c:pt>
                <c:pt idx="9">
                  <c:v>8.1107188966634745</c:v>
                </c:pt>
                <c:pt idx="10">
                  <c:v>8.1107188966634745</c:v>
                </c:pt>
                <c:pt idx="11">
                  <c:v>8.1107188966634745</c:v>
                </c:pt>
                <c:pt idx="12">
                  <c:v>8.1107188966634745</c:v>
                </c:pt>
                <c:pt idx="13">
                  <c:v>8.1107188966634745</c:v>
                </c:pt>
                <c:pt idx="14">
                  <c:v>8.1107188966634745</c:v>
                </c:pt>
                <c:pt idx="15">
                  <c:v>8.1107188966634745</c:v>
                </c:pt>
                <c:pt idx="16">
                  <c:v>8.1107188966634745</c:v>
                </c:pt>
                <c:pt idx="17">
                  <c:v>8.1107188966634745</c:v>
                </c:pt>
                <c:pt idx="18">
                  <c:v>8.1107188966634745</c:v>
                </c:pt>
                <c:pt idx="19">
                  <c:v>8.1107188966634745</c:v>
                </c:pt>
                <c:pt idx="20">
                  <c:v>8.1107188966634745</c:v>
                </c:pt>
                <c:pt idx="21">
                  <c:v>8.1107188966634745</c:v>
                </c:pt>
                <c:pt idx="22">
                  <c:v>8.1107188966634745</c:v>
                </c:pt>
                <c:pt idx="23">
                  <c:v>8.1107188966634745</c:v>
                </c:pt>
                <c:pt idx="24">
                  <c:v>8.1107188966634745</c:v>
                </c:pt>
                <c:pt idx="25">
                  <c:v>8.1107188966634745</c:v>
                </c:pt>
                <c:pt idx="26">
                  <c:v>8.1107188966634745</c:v>
                </c:pt>
                <c:pt idx="27">
                  <c:v>8.1107188966634745</c:v>
                </c:pt>
                <c:pt idx="28">
                  <c:v>8.1107188966634745</c:v>
                </c:pt>
                <c:pt idx="29">
                  <c:v>8.1107188966634745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solidFill>
                <a:schemeClr val="accent3">
                  <a:lumMod val="75000"/>
                </a:schemeClr>
              </a:solidFill>
              <a:prstDash val="dashDot"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Simul_Stats!$B$57:$AE$57</c:f>
              <c:numCache>
                <c:formatCode>0.00</c:formatCode>
                <c:ptCount val="30"/>
                <c:pt idx="0">
                  <c:v>19.355947770003191</c:v>
                </c:pt>
                <c:pt idx="1">
                  <c:v>19.355947770003191</c:v>
                </c:pt>
                <c:pt idx="2">
                  <c:v>19.355947770003191</c:v>
                </c:pt>
                <c:pt idx="3">
                  <c:v>19.355947770003191</c:v>
                </c:pt>
                <c:pt idx="4">
                  <c:v>19.355947770003191</c:v>
                </c:pt>
                <c:pt idx="5">
                  <c:v>19.355947770003191</c:v>
                </c:pt>
                <c:pt idx="6">
                  <c:v>19.355947770003191</c:v>
                </c:pt>
                <c:pt idx="7">
                  <c:v>19.355947770003191</c:v>
                </c:pt>
                <c:pt idx="8">
                  <c:v>19.355947770003191</c:v>
                </c:pt>
                <c:pt idx="9">
                  <c:v>19.355947770003191</c:v>
                </c:pt>
                <c:pt idx="10">
                  <c:v>19.355947770003191</c:v>
                </c:pt>
                <c:pt idx="11">
                  <c:v>19.355947770003191</c:v>
                </c:pt>
                <c:pt idx="12">
                  <c:v>19.355947770003191</c:v>
                </c:pt>
                <c:pt idx="13">
                  <c:v>19.355947770003191</c:v>
                </c:pt>
                <c:pt idx="14">
                  <c:v>19.355947770003191</c:v>
                </c:pt>
                <c:pt idx="15">
                  <c:v>19.355947770003191</c:v>
                </c:pt>
                <c:pt idx="16">
                  <c:v>19.355947770003191</c:v>
                </c:pt>
                <c:pt idx="17">
                  <c:v>19.355947770003191</c:v>
                </c:pt>
                <c:pt idx="18">
                  <c:v>19.355947770003191</c:v>
                </c:pt>
                <c:pt idx="19">
                  <c:v>19.355947770003191</c:v>
                </c:pt>
                <c:pt idx="20">
                  <c:v>19.355947770003191</c:v>
                </c:pt>
                <c:pt idx="21">
                  <c:v>19.355947770003191</c:v>
                </c:pt>
                <c:pt idx="22">
                  <c:v>19.355947770003191</c:v>
                </c:pt>
                <c:pt idx="23">
                  <c:v>19.355947770003191</c:v>
                </c:pt>
                <c:pt idx="24">
                  <c:v>19.355947770003191</c:v>
                </c:pt>
                <c:pt idx="25">
                  <c:v>19.355947770003191</c:v>
                </c:pt>
                <c:pt idx="26">
                  <c:v>19.355947770003191</c:v>
                </c:pt>
                <c:pt idx="27">
                  <c:v>19.355947770003191</c:v>
                </c:pt>
                <c:pt idx="28">
                  <c:v>19.355947770003191</c:v>
                </c:pt>
                <c:pt idx="29">
                  <c:v>19.355947770003191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395216"/>
        <c:axId val="746389776"/>
      </c:lineChart>
      <c:catAx>
        <c:axId val="74639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746389776"/>
        <c:crosses val="autoZero"/>
        <c:auto val="1"/>
        <c:lblAlgn val="ctr"/>
        <c:lblOffset val="100"/>
        <c:noMultiLvlLbl val="0"/>
      </c:catAx>
      <c:valAx>
        <c:axId val="74638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639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400960848588779E-2"/>
          <c:y val="0.1200086143078269"/>
          <c:w val="0.88276434091360212"/>
          <c:h val="0.80118231374924287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Simul_Stats!$E$35:$E$47</c:f>
              <c:numCache>
                <c:formatCode>0</c:formatCode>
                <c:ptCount val="13"/>
                <c:pt idx="0">
                  <c:v>25.2</c:v>
                </c:pt>
                <c:pt idx="1">
                  <c:v>21</c:v>
                </c:pt>
                <c:pt idx="2">
                  <c:v>19.600000000000001</c:v>
                </c:pt>
                <c:pt idx="3">
                  <c:v>18.200000000000003</c:v>
                </c:pt>
                <c:pt idx="4">
                  <c:v>16.800000000000004</c:v>
                </c:pt>
                <c:pt idx="5">
                  <c:v>15.400000000000004</c:v>
                </c:pt>
                <c:pt idx="6">
                  <c:v>14.000000000000004</c:v>
                </c:pt>
                <c:pt idx="7">
                  <c:v>12.600000000000003</c:v>
                </c:pt>
                <c:pt idx="8">
                  <c:v>11.200000000000003</c:v>
                </c:pt>
                <c:pt idx="9">
                  <c:v>9.8000000000000025</c:v>
                </c:pt>
                <c:pt idx="10">
                  <c:v>8.4000000000000021</c:v>
                </c:pt>
                <c:pt idx="11">
                  <c:v>7.0000000000000018</c:v>
                </c:pt>
                <c:pt idx="12">
                  <c:v>5.6000000000000014</c:v>
                </c:pt>
              </c:numCache>
            </c:numRef>
          </c:cat>
          <c:val>
            <c:numRef>
              <c:f>Simul_Stats!$G$35:$G$47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11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Simul_Stats!$E$35:$E$47</c:f>
              <c:numCache>
                <c:formatCode>0</c:formatCode>
                <c:ptCount val="13"/>
                <c:pt idx="0">
                  <c:v>25.2</c:v>
                </c:pt>
                <c:pt idx="1">
                  <c:v>21</c:v>
                </c:pt>
                <c:pt idx="2">
                  <c:v>19.600000000000001</c:v>
                </c:pt>
                <c:pt idx="3">
                  <c:v>18.200000000000003</c:v>
                </c:pt>
                <c:pt idx="4">
                  <c:v>16.800000000000004</c:v>
                </c:pt>
                <c:pt idx="5">
                  <c:v>15.400000000000004</c:v>
                </c:pt>
                <c:pt idx="6">
                  <c:v>14.000000000000004</c:v>
                </c:pt>
                <c:pt idx="7">
                  <c:v>12.600000000000003</c:v>
                </c:pt>
                <c:pt idx="8">
                  <c:v>11.200000000000003</c:v>
                </c:pt>
                <c:pt idx="9">
                  <c:v>9.8000000000000025</c:v>
                </c:pt>
                <c:pt idx="10">
                  <c:v>8.4000000000000021</c:v>
                </c:pt>
                <c:pt idx="11">
                  <c:v>7.0000000000000018</c:v>
                </c:pt>
                <c:pt idx="12">
                  <c:v>5.6000000000000014</c:v>
                </c:pt>
              </c:numCache>
            </c:numRef>
          </c:cat>
          <c:val>
            <c:numRef>
              <c:f>Simul_Stats!$H$35:$H$47</c:f>
              <c:numCache>
                <c:formatCode>General</c:formatCode>
                <c:ptCount val="13"/>
                <c:pt idx="1">
                  <c:v>11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385968"/>
        <c:axId val="746386512"/>
      </c:barChart>
      <c:catAx>
        <c:axId val="7463859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crossAx val="746386512"/>
        <c:crosses val="autoZero"/>
        <c:auto val="1"/>
        <c:lblAlgn val="ctr"/>
        <c:lblOffset val="100"/>
        <c:noMultiLvlLbl val="0"/>
      </c:catAx>
      <c:valAx>
        <c:axId val="74638651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4638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10703</xdr:colOff>
      <xdr:row>24</xdr:row>
      <xdr:rowOff>181938</xdr:rowOff>
    </xdr:from>
    <xdr:to>
      <xdr:col>9</xdr:col>
      <xdr:colOff>877585</xdr:colOff>
      <xdr:row>26</xdr:row>
      <xdr:rowOff>42809</xdr:rowOff>
    </xdr:to>
    <xdr:sp macro="" textlink="">
      <xdr:nvSpPr>
        <xdr:cNvPr id="2" name="ZoneTexte 1"/>
        <xdr:cNvSpPr txBox="1"/>
      </xdr:nvSpPr>
      <xdr:spPr>
        <a:xfrm>
          <a:off x="395984" y="4912331"/>
          <a:ext cx="6292921" cy="2461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000" b="1"/>
            <a:t>Mesure 1  2  3  4  5  6  7  8  9  10 11 12 13 14 15 16 17 18 19 20 21 22 23 24 25 26 27 28 29 30 31 32 33 34 35 36 37 38</a:t>
          </a:r>
        </a:p>
      </xdr:txBody>
    </xdr:sp>
    <xdr:clientData/>
  </xdr:twoCellAnchor>
  <xdr:twoCellAnchor>
    <xdr:from>
      <xdr:col>0</xdr:col>
      <xdr:colOff>381641</xdr:colOff>
      <xdr:row>14</xdr:row>
      <xdr:rowOff>96319</xdr:rowOff>
    </xdr:from>
    <xdr:to>
      <xdr:col>2</xdr:col>
      <xdr:colOff>267555</xdr:colOff>
      <xdr:row>15</xdr:row>
      <xdr:rowOff>96320</xdr:rowOff>
    </xdr:to>
    <xdr:sp macro="" textlink="">
      <xdr:nvSpPr>
        <xdr:cNvPr id="3" name="ZoneTexte 2"/>
        <xdr:cNvSpPr txBox="1"/>
      </xdr:nvSpPr>
      <xdr:spPr>
        <a:xfrm>
          <a:off x="381641" y="3391969"/>
          <a:ext cx="790789" cy="200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Nominal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5</xdr:col>
      <xdr:colOff>1000125</xdr:colOff>
      <xdr:row>0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4543425" y="0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RU R.</a:t>
          </a:r>
        </a:p>
      </xdr:txBody>
    </xdr:sp>
    <xdr:clientData/>
  </xdr:twoCellAnchor>
  <xdr:twoCellAnchor>
    <xdr:from>
      <xdr:col>2</xdr:col>
      <xdr:colOff>114300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 rot="16200000">
          <a:off x="3143250" y="-609600"/>
          <a:ext cx="0" cy="1219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C0C0C0"/>
              </a:solidFill>
              <a:latin typeface="Arial"/>
              <a:cs typeface="Arial"/>
            </a:rPr>
            <a:t>Validation prise en compte</a:t>
          </a:r>
        </a:p>
      </xdr:txBody>
    </xdr:sp>
    <xdr:clientData/>
  </xdr:twoCellAnchor>
  <xdr:twoCellAnchor>
    <xdr:from>
      <xdr:col>5</xdr:col>
      <xdr:colOff>1123950</xdr:colOff>
      <xdr:row>0</xdr:row>
      <xdr:rowOff>0</xdr:rowOff>
    </xdr:from>
    <xdr:to>
      <xdr:col>7</xdr:col>
      <xdr:colOff>428625</xdr:colOff>
      <xdr:row>0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5086350" y="0"/>
          <a:ext cx="45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RU Bl.</a:t>
          </a:r>
        </a:p>
      </xdr:txBody>
    </xdr:sp>
    <xdr:clientData/>
  </xdr:twoCellAnchor>
  <xdr:twoCellAnchor>
    <xdr:from>
      <xdr:col>5</xdr:col>
      <xdr:colOff>704850</xdr:colOff>
      <xdr:row>0</xdr:row>
      <xdr:rowOff>0</xdr:rowOff>
    </xdr:from>
    <xdr:to>
      <xdr:col>5</xdr:col>
      <xdr:colOff>704850</xdr:colOff>
      <xdr:row>0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50863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19</xdr:row>
      <xdr:rowOff>28575</xdr:rowOff>
    </xdr:from>
    <xdr:to>
      <xdr:col>1</xdr:col>
      <xdr:colOff>1371600</xdr:colOff>
      <xdr:row>21</xdr:row>
      <xdr:rowOff>66675</xdr:rowOff>
    </xdr:to>
    <xdr:sp macro="" textlink="">
      <xdr:nvSpPr>
        <xdr:cNvPr id="6" name="Rectangle 11"/>
        <xdr:cNvSpPr>
          <a:spLocks noChangeArrowheads="1"/>
        </xdr:cNvSpPr>
      </xdr:nvSpPr>
      <xdr:spPr bwMode="auto">
        <a:xfrm>
          <a:off x="180975" y="4295775"/>
          <a:ext cx="12954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73027</xdr:colOff>
      <xdr:row>14</xdr:row>
      <xdr:rowOff>190499</xdr:rowOff>
    </xdr:from>
    <xdr:to>
      <xdr:col>12</xdr:col>
      <xdr:colOff>342900</xdr:colOff>
      <xdr:row>15</xdr:row>
      <xdr:rowOff>279400</xdr:rowOff>
    </xdr:to>
    <xdr:sp macro="" textlink="">
      <xdr:nvSpPr>
        <xdr:cNvPr id="7" name="Rectangle 13"/>
        <xdr:cNvSpPr>
          <a:spLocks noChangeArrowheads="1"/>
        </xdr:cNvSpPr>
      </xdr:nvSpPr>
      <xdr:spPr bwMode="auto">
        <a:xfrm rot="16200000">
          <a:off x="6850063" y="2074863"/>
          <a:ext cx="330201" cy="36226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Prise en compte par:</a:t>
          </a:r>
        </a:p>
      </xdr:txBody>
    </xdr:sp>
    <xdr:clientData/>
  </xdr:twoCellAnchor>
  <xdr:twoCellAnchor>
    <xdr:from>
      <xdr:col>5</xdr:col>
      <xdr:colOff>590550</xdr:colOff>
      <xdr:row>12</xdr:row>
      <xdr:rowOff>123825</xdr:rowOff>
    </xdr:from>
    <xdr:to>
      <xdr:col>7</xdr:col>
      <xdr:colOff>28575</xdr:colOff>
      <xdr:row>15</xdr:row>
      <xdr:rowOff>276225</xdr:rowOff>
    </xdr:to>
    <xdr:sp macro="" textlink="">
      <xdr:nvSpPr>
        <xdr:cNvPr id="8" name="AutoShape 15"/>
        <xdr:cNvSpPr>
          <a:spLocks noChangeArrowheads="1"/>
        </xdr:cNvSpPr>
      </xdr:nvSpPr>
      <xdr:spPr bwMode="auto">
        <a:xfrm rot="-480548">
          <a:off x="5010150" y="3133725"/>
          <a:ext cx="133350" cy="628650"/>
        </a:xfrm>
        <a:prstGeom prst="curvedRightArrow">
          <a:avLst>
            <a:gd name="adj1" fmla="val 65004"/>
            <a:gd name="adj2" fmla="val 125025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123825</xdr:colOff>
      <xdr:row>3</xdr:row>
      <xdr:rowOff>0</xdr:rowOff>
    </xdr:from>
    <xdr:to>
      <xdr:col>11</xdr:col>
      <xdr:colOff>400050</xdr:colOff>
      <xdr:row>3</xdr:row>
      <xdr:rowOff>209550</xdr:rowOff>
    </xdr:to>
    <xdr:sp macro="" textlink="">
      <xdr:nvSpPr>
        <xdr:cNvPr id="9" name="Rectangle 50"/>
        <xdr:cNvSpPr>
          <a:spLocks noChangeArrowheads="1"/>
        </xdr:cNvSpPr>
      </xdr:nvSpPr>
      <xdr:spPr bwMode="auto">
        <a:xfrm>
          <a:off x="8039100" y="828675"/>
          <a:ext cx="276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+ 5j</a:t>
          </a:r>
        </a:p>
      </xdr:txBody>
    </xdr:sp>
    <xdr:clientData/>
  </xdr:twoCellAnchor>
  <xdr:twoCellAnchor>
    <xdr:from>
      <xdr:col>12</xdr:col>
      <xdr:colOff>9525</xdr:colOff>
      <xdr:row>3</xdr:row>
      <xdr:rowOff>0</xdr:rowOff>
    </xdr:from>
    <xdr:to>
      <xdr:col>12</xdr:col>
      <xdr:colOff>352425</xdr:colOff>
      <xdr:row>3</xdr:row>
      <xdr:rowOff>209550</xdr:rowOff>
    </xdr:to>
    <xdr:sp macro="" textlink="">
      <xdr:nvSpPr>
        <xdr:cNvPr id="10" name="Rectangle 51"/>
        <xdr:cNvSpPr>
          <a:spLocks noChangeArrowheads="1"/>
        </xdr:cNvSpPr>
      </xdr:nvSpPr>
      <xdr:spPr bwMode="auto">
        <a:xfrm>
          <a:off x="8467725" y="828675"/>
          <a:ext cx="3429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+ 30j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440533</xdr:colOff>
      <xdr:row>15</xdr:row>
      <xdr:rowOff>3571</xdr:rowOff>
    </xdr:from>
    <xdr:to>
      <xdr:col>27</xdr:col>
      <xdr:colOff>360796</xdr:colOff>
      <xdr:row>31</xdr:row>
      <xdr:rowOff>154782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259773</xdr:colOff>
      <xdr:row>9</xdr:row>
      <xdr:rowOff>115454</xdr:rowOff>
    </xdr:from>
    <xdr:to>
      <xdr:col>15</xdr:col>
      <xdr:colOff>47626</xdr:colOff>
      <xdr:row>9</xdr:row>
      <xdr:rowOff>119063</xdr:rowOff>
    </xdr:to>
    <xdr:cxnSp macro="">
      <xdr:nvCxnSpPr>
        <xdr:cNvPr id="3" name="Connecteur droit 2"/>
        <xdr:cNvCxnSpPr/>
      </xdr:nvCxnSpPr>
      <xdr:spPr>
        <a:xfrm>
          <a:off x="6917748" y="2877704"/>
          <a:ext cx="235528" cy="360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353103</xdr:colOff>
      <xdr:row>10</xdr:row>
      <xdr:rowOff>86591</xdr:rowOff>
    </xdr:from>
    <xdr:to>
      <xdr:col>24</xdr:col>
      <xdr:colOff>57727</xdr:colOff>
      <xdr:row>10</xdr:row>
      <xdr:rowOff>103071</xdr:rowOff>
    </xdr:to>
    <xdr:cxnSp macro="">
      <xdr:nvCxnSpPr>
        <xdr:cNvPr id="4" name="Connecteur droit 3"/>
        <xdr:cNvCxnSpPr/>
      </xdr:nvCxnSpPr>
      <xdr:spPr>
        <a:xfrm flipV="1">
          <a:off x="10592478" y="3048866"/>
          <a:ext cx="685699" cy="16480"/>
        </a:xfrm>
        <a:prstGeom prst="line">
          <a:avLst/>
        </a:prstGeom>
        <a:ln w="28575">
          <a:solidFill>
            <a:srgbClr val="00B05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436013</xdr:colOff>
      <xdr:row>32</xdr:row>
      <xdr:rowOff>187614</xdr:rowOff>
    </xdr:from>
    <xdr:to>
      <xdr:col>13</xdr:col>
      <xdr:colOff>158750</xdr:colOff>
      <xdr:row>48</xdr:row>
      <xdr:rowOff>197355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115659</xdr:colOff>
      <xdr:row>10</xdr:row>
      <xdr:rowOff>93548</xdr:rowOff>
    </xdr:from>
    <xdr:to>
      <xdr:col>3</xdr:col>
      <xdr:colOff>699066</xdr:colOff>
      <xdr:row>10</xdr:row>
      <xdr:rowOff>105454</xdr:rowOff>
    </xdr:to>
    <xdr:cxnSp macro="">
      <xdr:nvCxnSpPr>
        <xdr:cNvPr id="6" name="Connecteur droit 5"/>
        <xdr:cNvCxnSpPr/>
      </xdr:nvCxnSpPr>
      <xdr:spPr>
        <a:xfrm>
          <a:off x="1811109" y="3055823"/>
          <a:ext cx="354807" cy="11906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28862</xdr:colOff>
      <xdr:row>16</xdr:row>
      <xdr:rowOff>69891</xdr:rowOff>
    </xdr:from>
    <xdr:to>
      <xdr:col>4</xdr:col>
      <xdr:colOff>24223</xdr:colOff>
      <xdr:row>19</xdr:row>
      <xdr:rowOff>0</xdr:rowOff>
    </xdr:to>
    <xdr:sp macro="" textlink="">
      <xdr:nvSpPr>
        <xdr:cNvPr id="7" name="Ellipse 6"/>
        <xdr:cNvSpPr/>
      </xdr:nvSpPr>
      <xdr:spPr>
        <a:xfrm>
          <a:off x="1724312" y="4289466"/>
          <a:ext cx="462086" cy="50160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/>
            <a:t>1</a:t>
          </a:r>
        </a:p>
      </xdr:txBody>
    </xdr:sp>
    <xdr:clientData/>
  </xdr:twoCellAnchor>
  <xdr:twoCellAnchor>
    <xdr:from>
      <xdr:col>2</xdr:col>
      <xdr:colOff>418523</xdr:colOff>
      <xdr:row>33</xdr:row>
      <xdr:rowOff>129886</xdr:rowOff>
    </xdr:from>
    <xdr:to>
      <xdr:col>3</xdr:col>
      <xdr:colOff>449850</xdr:colOff>
      <xdr:row>35</xdr:row>
      <xdr:rowOff>28863</xdr:rowOff>
    </xdr:to>
    <xdr:sp macro="" textlink="">
      <xdr:nvSpPr>
        <xdr:cNvPr id="8" name="Ellipse 7"/>
        <xdr:cNvSpPr/>
      </xdr:nvSpPr>
      <xdr:spPr>
        <a:xfrm>
          <a:off x="1666298" y="7616536"/>
          <a:ext cx="479002" cy="32760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/>
            <a:t>2</a:t>
          </a:r>
        </a:p>
      </xdr:txBody>
    </xdr:sp>
    <xdr:clientData/>
  </xdr:twoCellAnchor>
  <xdr:twoCellAnchor>
    <xdr:from>
      <xdr:col>10</xdr:col>
      <xdr:colOff>229469</xdr:colOff>
      <xdr:row>11</xdr:row>
      <xdr:rowOff>165965</xdr:rowOff>
    </xdr:from>
    <xdr:to>
      <xdr:col>11</xdr:col>
      <xdr:colOff>384248</xdr:colOff>
      <xdr:row>14</xdr:row>
      <xdr:rowOff>14793</xdr:rowOff>
    </xdr:to>
    <xdr:sp macro="" textlink="">
      <xdr:nvSpPr>
        <xdr:cNvPr id="9" name="Ellipse 8"/>
        <xdr:cNvSpPr/>
      </xdr:nvSpPr>
      <xdr:spPr>
        <a:xfrm>
          <a:off x="5096744" y="3328265"/>
          <a:ext cx="602454" cy="44890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/>
            <a:t>3</a:t>
          </a:r>
        </a:p>
      </xdr:txBody>
    </xdr:sp>
    <xdr:clientData/>
  </xdr:twoCellAnchor>
  <xdr:twoCellAnchor>
    <xdr:from>
      <xdr:col>3</xdr:col>
      <xdr:colOff>130287</xdr:colOff>
      <xdr:row>11</xdr:row>
      <xdr:rowOff>62252</xdr:rowOff>
    </xdr:from>
    <xdr:to>
      <xdr:col>3</xdr:col>
      <xdr:colOff>713694</xdr:colOff>
      <xdr:row>11</xdr:row>
      <xdr:rowOff>74158</xdr:rowOff>
    </xdr:to>
    <xdr:cxnSp macro="">
      <xdr:nvCxnSpPr>
        <xdr:cNvPr id="10" name="Connecteur droit 9"/>
        <xdr:cNvCxnSpPr/>
      </xdr:nvCxnSpPr>
      <xdr:spPr>
        <a:xfrm>
          <a:off x="1825737" y="3224552"/>
          <a:ext cx="335757" cy="11906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309563</xdr:colOff>
      <xdr:row>35</xdr:row>
      <xdr:rowOff>130967</xdr:rowOff>
    </xdr:from>
    <xdr:to>
      <xdr:col>10</xdr:col>
      <xdr:colOff>35720</xdr:colOff>
      <xdr:row>36</xdr:row>
      <xdr:rowOff>238123</xdr:rowOff>
    </xdr:to>
    <xdr:sp macro="" textlink="">
      <xdr:nvSpPr>
        <xdr:cNvPr id="11" name="ZoneTexte 10"/>
        <xdr:cNvSpPr txBox="1"/>
      </xdr:nvSpPr>
      <xdr:spPr>
        <a:xfrm>
          <a:off x="3386138" y="8046242"/>
          <a:ext cx="1516857" cy="373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/>
            <a:t>Histogramme</a:t>
          </a:r>
          <a:endParaRPr lang="fr-FR" sz="1100" b="1"/>
        </a:p>
      </xdr:txBody>
    </xdr:sp>
    <xdr:clientData/>
  </xdr:twoCellAnchor>
  <xdr:twoCellAnchor>
    <xdr:from>
      <xdr:col>14</xdr:col>
      <xdr:colOff>35505</xdr:colOff>
      <xdr:row>33</xdr:row>
      <xdr:rowOff>116320</xdr:rowOff>
    </xdr:from>
    <xdr:to>
      <xdr:col>15</xdr:col>
      <xdr:colOff>190284</xdr:colOff>
      <xdr:row>35</xdr:row>
      <xdr:rowOff>80602</xdr:rowOff>
    </xdr:to>
    <xdr:sp macro="" textlink="">
      <xdr:nvSpPr>
        <xdr:cNvPr id="12" name="Ellipse 11"/>
        <xdr:cNvSpPr/>
      </xdr:nvSpPr>
      <xdr:spPr>
        <a:xfrm>
          <a:off x="6693480" y="7602970"/>
          <a:ext cx="602454" cy="39290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/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/>
  </sheetViews>
  <sheetFormatPr baseColWidth="10" defaultRowHeight="15" x14ac:dyDescent="0.25"/>
  <cols>
    <col min="1" max="1" width="15.42578125" customWidth="1"/>
    <col min="2" max="2" width="24.5703125" customWidth="1"/>
    <col min="3" max="4" width="28.42578125" customWidth="1"/>
    <col min="5" max="5" width="3.140625" customWidth="1"/>
  </cols>
  <sheetData>
    <row r="1" spans="1:4" ht="15.75" x14ac:dyDescent="0.25">
      <c r="A1" s="55" t="s">
        <v>52</v>
      </c>
      <c r="B1" s="56" t="s">
        <v>53</v>
      </c>
      <c r="C1" s="57" t="s">
        <v>54</v>
      </c>
      <c r="D1" s="58" t="s">
        <v>55</v>
      </c>
    </row>
    <row r="2" spans="1:4" ht="15.75" thickBot="1" x14ac:dyDescent="0.3">
      <c r="A2" s="59" t="s">
        <v>56</v>
      </c>
      <c r="B2" s="60"/>
      <c r="C2" s="61" t="s">
        <v>57</v>
      </c>
      <c r="D2" s="62"/>
    </row>
    <row r="3" spans="1:4" ht="15.75" thickBot="1" x14ac:dyDescent="0.3">
      <c r="A3" s="63"/>
      <c r="B3" s="175" t="s">
        <v>58</v>
      </c>
      <c r="C3" s="176"/>
      <c r="D3" s="64" t="s">
        <v>59</v>
      </c>
    </row>
    <row r="4" spans="1:4" ht="45.75" thickBot="1" x14ac:dyDescent="0.3">
      <c r="A4" s="63" t="s">
        <v>60</v>
      </c>
      <c r="B4" s="65"/>
      <c r="C4" s="65"/>
      <c r="D4" s="66"/>
    </row>
    <row r="5" spans="1:4" ht="30.75" thickBot="1" x14ac:dyDescent="0.3">
      <c r="A5" s="63" t="s">
        <v>61</v>
      </c>
      <c r="B5" s="65"/>
      <c r="C5" s="65"/>
      <c r="D5" s="66"/>
    </row>
    <row r="6" spans="1:4" ht="30.75" thickBot="1" x14ac:dyDescent="0.3">
      <c r="A6" s="63" t="s">
        <v>62</v>
      </c>
      <c r="B6" s="65"/>
      <c r="C6" s="65"/>
      <c r="D6" s="66"/>
    </row>
    <row r="7" spans="1:4" ht="30" x14ac:dyDescent="0.25">
      <c r="A7" s="67" t="s">
        <v>63</v>
      </c>
      <c r="B7" s="68"/>
      <c r="C7" s="69"/>
      <c r="D7" s="70"/>
    </row>
    <row r="8" spans="1:4" x14ac:dyDescent="0.25">
      <c r="A8" s="71"/>
      <c r="B8" s="72"/>
      <c r="C8" s="73"/>
      <c r="D8" s="74"/>
    </row>
    <row r="9" spans="1:4" ht="30" x14ac:dyDescent="0.25">
      <c r="A9" s="67" t="s">
        <v>64</v>
      </c>
      <c r="B9" s="75"/>
      <c r="C9" s="76"/>
      <c r="D9" s="77"/>
    </row>
    <row r="10" spans="1:4" x14ac:dyDescent="0.25">
      <c r="A10" s="71"/>
      <c r="B10" s="72"/>
      <c r="C10" s="73"/>
      <c r="D10" s="74"/>
    </row>
    <row r="11" spans="1:4" x14ac:dyDescent="0.25">
      <c r="A11" s="67" t="s">
        <v>65</v>
      </c>
      <c r="B11" s="75"/>
      <c r="C11" s="76"/>
      <c r="D11" s="77"/>
    </row>
    <row r="12" spans="1:4" x14ac:dyDescent="0.25">
      <c r="A12" s="71"/>
      <c r="B12" s="72"/>
      <c r="C12" s="73"/>
      <c r="D12" s="74"/>
    </row>
    <row r="13" spans="1:4" ht="30" x14ac:dyDescent="0.25">
      <c r="A13" s="67" t="s">
        <v>66</v>
      </c>
      <c r="B13" s="78"/>
      <c r="C13" s="79"/>
      <c r="D13" s="80"/>
    </row>
    <row r="14" spans="1:4" ht="15.75" thickBot="1" x14ac:dyDescent="0.3">
      <c r="A14" s="63"/>
      <c r="B14" s="81"/>
      <c r="C14" s="65"/>
      <c r="D14" s="66"/>
    </row>
    <row r="15" spans="1:4" ht="14.45" customHeight="1" x14ac:dyDescent="0.25">
      <c r="A15" s="177" t="s">
        <v>67</v>
      </c>
      <c r="B15" s="166"/>
      <c r="C15" s="169"/>
      <c r="D15" s="172"/>
    </row>
    <row r="16" spans="1:4" ht="15.75" thickBot="1" x14ac:dyDescent="0.3">
      <c r="A16" s="178"/>
      <c r="B16" s="168"/>
      <c r="C16" s="171"/>
      <c r="D16" s="174"/>
    </row>
    <row r="17" spans="1:4" x14ac:dyDescent="0.25">
      <c r="A17" s="67" t="s">
        <v>68</v>
      </c>
      <c r="B17" s="166"/>
      <c r="C17" s="169"/>
      <c r="D17" s="172"/>
    </row>
    <row r="18" spans="1:4" ht="9.75" customHeight="1" x14ac:dyDescent="0.25">
      <c r="A18" s="67"/>
      <c r="B18" s="167"/>
      <c r="C18" s="170"/>
      <c r="D18" s="173"/>
    </row>
    <row r="19" spans="1:4" ht="30.75" thickBot="1" x14ac:dyDescent="0.3">
      <c r="A19" s="63" t="s">
        <v>69</v>
      </c>
      <c r="B19" s="168"/>
      <c r="C19" s="171"/>
      <c r="D19" s="174"/>
    </row>
    <row r="20" spans="1:4" ht="9" customHeight="1" x14ac:dyDescent="0.25"/>
  </sheetData>
  <mergeCells count="8">
    <mergeCell ref="B17:B19"/>
    <mergeCell ref="C17:C19"/>
    <mergeCell ref="D17:D19"/>
    <mergeCell ref="B3:C3"/>
    <mergeCell ref="A15:A16"/>
    <mergeCell ref="B15:B16"/>
    <mergeCell ref="C15:C16"/>
    <mergeCell ref="D15:D16"/>
  </mergeCells>
  <pageMargins left="0.35433070866141736" right="0.27559055118110237" top="0.23622047244094491" bottom="0.19685039370078741" header="0.11811023622047245" footer="0.19685039370078741"/>
  <pageSetup paperSize="9" orientation="portrait" horizontalDpi="4294967293" r:id="rId1"/>
  <headerFooter>
    <oddFooter>&amp;L&amp;F&amp;CPeinture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="89" zoomScaleNormal="89" workbookViewId="0">
      <selection activeCell="R34" sqref="R34"/>
    </sheetView>
  </sheetViews>
  <sheetFormatPr baseColWidth="10" defaultRowHeight="15" x14ac:dyDescent="0.25"/>
  <cols>
    <col min="1" max="1" width="5.7109375" customWidth="1"/>
    <col min="2" max="2" width="7.85546875" customWidth="1"/>
    <col min="3" max="3" width="8.85546875" customWidth="1"/>
    <col min="5" max="5" width="8.5703125" customWidth="1"/>
    <col min="8" max="8" width="10.5703125" customWidth="1"/>
    <col min="10" max="10" width="13.28515625" customWidth="1"/>
    <col min="11" max="11" width="5" customWidth="1"/>
  </cols>
  <sheetData>
    <row r="1" spans="1:10" ht="18.75" x14ac:dyDescent="0.3">
      <c r="A1" s="41"/>
      <c r="G1" t="s">
        <v>38</v>
      </c>
      <c r="H1" s="42">
        <v>44713</v>
      </c>
    </row>
    <row r="2" spans="1:10" ht="19.5" thickBot="1" x14ac:dyDescent="0.35">
      <c r="A2" s="41" t="s">
        <v>97</v>
      </c>
    </row>
    <row r="3" spans="1:10" x14ac:dyDescent="0.25">
      <c r="B3" s="43" t="s">
        <v>39</v>
      </c>
      <c r="C3" s="44"/>
      <c r="D3" s="179" t="s">
        <v>40</v>
      </c>
      <c r="E3" s="180"/>
      <c r="F3" s="183" t="s">
        <v>41</v>
      </c>
      <c r="G3" s="184"/>
      <c r="H3" s="184"/>
      <c r="I3" s="184"/>
      <c r="J3" s="185"/>
    </row>
    <row r="4" spans="1:10" x14ac:dyDescent="0.25">
      <c r="B4" s="45"/>
      <c r="C4" s="40"/>
      <c r="D4" s="181"/>
      <c r="E4" s="182"/>
      <c r="F4" s="36" t="s">
        <v>42</v>
      </c>
      <c r="G4" s="12"/>
      <c r="H4" s="12"/>
      <c r="I4" s="12"/>
      <c r="J4" s="46"/>
    </row>
    <row r="5" spans="1:10" x14ac:dyDescent="0.25">
      <c r="B5" s="47" t="s">
        <v>43</v>
      </c>
      <c r="C5" s="13"/>
      <c r="D5" s="181" t="s">
        <v>44</v>
      </c>
      <c r="E5" s="186"/>
      <c r="F5" s="37" t="s">
        <v>45</v>
      </c>
      <c r="G5" s="16"/>
      <c r="H5" s="17"/>
      <c r="I5" s="36" t="s">
        <v>46</v>
      </c>
      <c r="J5" s="46"/>
    </row>
    <row r="6" spans="1:10" x14ac:dyDescent="0.25">
      <c r="B6" s="45"/>
      <c r="C6" s="40"/>
      <c r="D6" s="187"/>
      <c r="E6" s="188"/>
      <c r="F6" s="38" t="s">
        <v>47</v>
      </c>
      <c r="G6" s="39"/>
      <c r="H6" s="40"/>
      <c r="I6" s="38" t="s">
        <v>48</v>
      </c>
      <c r="J6" s="48"/>
    </row>
    <row r="7" spans="1:10" x14ac:dyDescent="0.25">
      <c r="B7" s="25" t="s">
        <v>49</v>
      </c>
      <c r="C7" s="16"/>
      <c r="D7" s="16"/>
      <c r="E7" s="16"/>
      <c r="F7" s="16"/>
      <c r="G7" s="16"/>
      <c r="H7" s="16"/>
      <c r="I7" s="16"/>
      <c r="J7" s="30"/>
    </row>
    <row r="8" spans="1:10" ht="15.75" thickBot="1" x14ac:dyDescent="0.3">
      <c r="B8" s="158"/>
      <c r="C8" s="159"/>
      <c r="D8" s="159"/>
      <c r="E8" s="159"/>
      <c r="F8" s="159"/>
      <c r="G8" s="159"/>
      <c r="H8" s="159"/>
      <c r="I8" s="159"/>
      <c r="J8" s="160"/>
    </row>
    <row r="9" spans="1:10" x14ac:dyDescent="0.25">
      <c r="B9" s="45"/>
      <c r="C9" s="39"/>
      <c r="D9" s="39"/>
      <c r="E9" s="39"/>
      <c r="F9" s="39"/>
      <c r="G9" s="39"/>
      <c r="H9" s="39"/>
      <c r="I9" s="39"/>
      <c r="J9" s="48"/>
    </row>
    <row r="10" spans="1:10" x14ac:dyDescent="0.25">
      <c r="B10" s="49"/>
      <c r="C10" s="50"/>
      <c r="D10" s="50"/>
      <c r="E10" s="50"/>
      <c r="F10" s="50"/>
      <c r="G10" s="50"/>
      <c r="H10" s="50"/>
      <c r="I10" s="50"/>
      <c r="J10" s="51"/>
    </row>
    <row r="11" spans="1:10" x14ac:dyDescent="0.25">
      <c r="B11" s="49"/>
      <c r="C11" s="50"/>
      <c r="D11" s="50"/>
      <c r="E11" s="50"/>
      <c r="F11" s="50"/>
      <c r="G11" s="50"/>
      <c r="H11" s="50"/>
      <c r="I11" s="50"/>
      <c r="J11" s="51"/>
    </row>
    <row r="12" spans="1:10" x14ac:dyDescent="0.25">
      <c r="B12" s="49"/>
      <c r="C12" s="50"/>
      <c r="D12" s="50"/>
      <c r="E12" s="50"/>
      <c r="F12" s="50"/>
      <c r="G12" s="50"/>
      <c r="H12" s="50"/>
      <c r="I12" s="50"/>
      <c r="J12" s="51"/>
    </row>
    <row r="13" spans="1:10" x14ac:dyDescent="0.25">
      <c r="B13" s="49"/>
      <c r="C13" s="50"/>
      <c r="D13" s="50"/>
      <c r="E13" s="50"/>
      <c r="F13" s="50"/>
      <c r="G13" s="50"/>
      <c r="H13" s="50"/>
      <c r="I13" s="50"/>
      <c r="J13" s="51"/>
    </row>
    <row r="14" spans="1:10" x14ac:dyDescent="0.25">
      <c r="B14" s="49"/>
      <c r="C14" s="50"/>
      <c r="D14" s="50"/>
      <c r="E14" s="50"/>
      <c r="F14" s="50"/>
      <c r="G14" s="50"/>
      <c r="H14" s="50"/>
      <c r="I14" s="50"/>
      <c r="J14" s="51"/>
    </row>
    <row r="15" spans="1:10" ht="15.75" thickBot="1" x14ac:dyDescent="0.3">
      <c r="B15" s="52"/>
      <c r="C15" s="53"/>
      <c r="D15" s="53"/>
      <c r="E15" s="53"/>
      <c r="F15" s="53"/>
      <c r="G15" s="53"/>
      <c r="H15" s="53"/>
      <c r="I15" s="53"/>
      <c r="J15" s="54"/>
    </row>
    <row r="16" spans="1:10" x14ac:dyDescent="0.25">
      <c r="B16" s="45"/>
      <c r="C16" s="39"/>
      <c r="D16" s="39"/>
      <c r="E16" s="39"/>
      <c r="F16" s="39"/>
      <c r="G16" s="39"/>
      <c r="H16" s="39"/>
      <c r="I16" s="39"/>
      <c r="J16" s="48"/>
    </row>
    <row r="17" spans="2:10" x14ac:dyDescent="0.25">
      <c r="B17" s="49"/>
      <c r="C17" s="50"/>
      <c r="D17" s="50"/>
      <c r="E17" s="50"/>
      <c r="F17" s="50"/>
      <c r="G17" s="50"/>
      <c r="H17" s="50"/>
      <c r="I17" s="50"/>
      <c r="J17" s="51"/>
    </row>
    <row r="18" spans="2:10" x14ac:dyDescent="0.25">
      <c r="B18" s="49"/>
      <c r="C18" s="50"/>
      <c r="D18" s="50"/>
      <c r="E18" s="50"/>
      <c r="F18" s="50"/>
      <c r="G18" s="50"/>
      <c r="H18" s="50"/>
      <c r="I18" s="50"/>
      <c r="J18" s="51"/>
    </row>
    <row r="19" spans="2:10" x14ac:dyDescent="0.25">
      <c r="B19" s="49"/>
      <c r="C19" s="50"/>
      <c r="D19" s="50"/>
      <c r="E19" s="50"/>
      <c r="F19" s="50"/>
      <c r="G19" s="50"/>
      <c r="H19" s="50"/>
      <c r="I19" s="50"/>
      <c r="J19" s="51"/>
    </row>
    <row r="20" spans="2:10" x14ac:dyDescent="0.25">
      <c r="B20" s="49"/>
      <c r="C20" s="50"/>
      <c r="D20" s="50"/>
      <c r="E20" s="50"/>
      <c r="F20" s="50"/>
      <c r="G20" s="50"/>
      <c r="H20" s="50"/>
      <c r="I20" s="50"/>
      <c r="J20" s="51"/>
    </row>
    <row r="21" spans="2:10" x14ac:dyDescent="0.25">
      <c r="B21" s="49"/>
      <c r="C21" s="50"/>
      <c r="D21" s="50"/>
      <c r="E21" s="50"/>
      <c r="F21" s="50"/>
      <c r="G21" s="50"/>
      <c r="H21" s="50"/>
      <c r="I21" s="50"/>
      <c r="J21" s="51"/>
    </row>
    <row r="22" spans="2:10" x14ac:dyDescent="0.25">
      <c r="B22" s="49"/>
      <c r="C22" s="50"/>
      <c r="D22" s="50"/>
      <c r="E22" s="50"/>
      <c r="F22" s="50"/>
      <c r="G22" s="50"/>
      <c r="H22" s="50"/>
      <c r="I22" s="50"/>
      <c r="J22" s="51"/>
    </row>
    <row r="23" spans="2:10" ht="15.75" thickBot="1" x14ac:dyDescent="0.3">
      <c r="B23" s="158"/>
      <c r="C23" s="159"/>
      <c r="D23" s="159"/>
      <c r="E23" s="159"/>
      <c r="F23" s="159"/>
      <c r="G23" s="159"/>
      <c r="H23" s="159"/>
      <c r="I23" s="159"/>
      <c r="J23" s="160"/>
    </row>
    <row r="24" spans="2:10" x14ac:dyDescent="0.25">
      <c r="B24" s="49"/>
      <c r="C24" s="50"/>
      <c r="D24" s="50"/>
      <c r="E24" s="50"/>
      <c r="F24" s="50"/>
      <c r="G24" s="50"/>
      <c r="H24" s="50"/>
      <c r="I24" s="50"/>
      <c r="J24" s="51"/>
    </row>
    <row r="25" spans="2:10" x14ac:dyDescent="0.25">
      <c r="B25" s="49"/>
      <c r="C25" s="50"/>
      <c r="D25" s="50"/>
      <c r="E25" s="50"/>
      <c r="F25" s="50"/>
      <c r="G25" s="50"/>
      <c r="H25" s="50"/>
      <c r="I25" s="50"/>
      <c r="J25" s="51"/>
    </row>
    <row r="26" spans="2:10" x14ac:dyDescent="0.25">
      <c r="B26" s="25"/>
      <c r="C26" s="16"/>
      <c r="D26" s="16"/>
      <c r="E26" s="16"/>
      <c r="F26" s="16"/>
      <c r="G26" s="16"/>
      <c r="H26" s="16"/>
      <c r="I26" s="16"/>
      <c r="J26" s="30"/>
    </row>
    <row r="27" spans="2:10" x14ac:dyDescent="0.25">
      <c r="B27" s="47" t="s">
        <v>35</v>
      </c>
      <c r="C27" s="12" t="s">
        <v>50</v>
      </c>
      <c r="E27" s="12" t="s">
        <v>51</v>
      </c>
      <c r="F27" s="12"/>
      <c r="G27" s="12"/>
      <c r="H27" s="12"/>
      <c r="I27" s="12"/>
      <c r="J27" s="46"/>
    </row>
    <row r="28" spans="2:10" x14ac:dyDescent="0.25">
      <c r="B28" s="25"/>
      <c r="C28" s="16" t="s">
        <v>91</v>
      </c>
      <c r="D28" s="16"/>
      <c r="E28" s="16" t="s">
        <v>92</v>
      </c>
      <c r="F28" s="16"/>
      <c r="G28" s="16"/>
      <c r="H28" s="16"/>
      <c r="I28" s="16"/>
      <c r="J28" s="30"/>
    </row>
    <row r="29" spans="2:10" ht="15.75" thickBot="1" x14ac:dyDescent="0.3">
      <c r="B29" s="26"/>
      <c r="C29" s="27"/>
      <c r="D29" s="27"/>
      <c r="E29" s="27"/>
      <c r="F29" s="27"/>
      <c r="G29" s="27"/>
      <c r="H29" s="27"/>
      <c r="I29" s="27"/>
      <c r="J29" s="31"/>
    </row>
    <row r="30" spans="2:10" ht="6" customHeight="1" x14ac:dyDescent="0.25"/>
  </sheetData>
  <mergeCells count="3">
    <mergeCell ref="D3:E4"/>
    <mergeCell ref="F3:J3"/>
    <mergeCell ref="D5:E6"/>
  </mergeCells>
  <pageMargins left="0.25" right="0.23622047244094491" top="0.35433070866141736" bottom="0.15748031496062992" header="0.31496062992125984" footer="0.31496062992125984"/>
  <pageSetup paperSize="9" scale="8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showGridLines="0" showRowColHeaders="0" topLeftCell="A3" zoomScale="75" workbookViewId="0">
      <selection activeCell="R35" sqref="R35"/>
    </sheetView>
  </sheetViews>
  <sheetFormatPr baseColWidth="10" defaultRowHeight="15" x14ac:dyDescent="0.25"/>
  <cols>
    <col min="1" max="1" width="1.5703125" style="85" customWidth="1"/>
    <col min="2" max="2" width="34.7109375" style="85" customWidth="1"/>
    <col min="3" max="6" width="10" style="85" customWidth="1"/>
    <col min="7" max="7" width="0.42578125" style="85" customWidth="1"/>
    <col min="8" max="9" width="10" style="85" customWidth="1"/>
    <col min="10" max="10" width="10.7109375" style="85" customWidth="1"/>
    <col min="11" max="11" width="11.28515625" style="85" customWidth="1"/>
    <col min="12" max="12" width="8.140625" style="85" customWidth="1"/>
    <col min="13" max="13" width="5.5703125" style="85" customWidth="1"/>
    <col min="14" max="16384" width="11.42578125" style="85"/>
  </cols>
  <sheetData>
    <row r="1" spans="2:16" ht="21.75" customHeight="1" x14ac:dyDescent="0.25">
      <c r="B1" s="82" t="s">
        <v>94</v>
      </c>
      <c r="C1" s="83"/>
      <c r="D1" s="83"/>
      <c r="E1" s="83"/>
      <c r="F1" s="83"/>
      <c r="G1" s="83"/>
      <c r="H1" s="83"/>
      <c r="I1" s="83"/>
      <c r="J1" s="83"/>
      <c r="K1" s="153">
        <v>44743</v>
      </c>
      <c r="L1" s="84"/>
      <c r="M1" s="83"/>
      <c r="N1" s="83"/>
    </row>
    <row r="2" spans="2:16" ht="21.75" customHeight="1" x14ac:dyDescent="0.25">
      <c r="B2" s="86" t="s">
        <v>93</v>
      </c>
      <c r="C2" s="83"/>
      <c r="D2" s="83"/>
      <c r="E2" s="83"/>
      <c r="F2" s="83"/>
      <c r="G2" s="83"/>
      <c r="H2" s="83"/>
      <c r="I2" s="83"/>
      <c r="J2" s="83"/>
      <c r="K2" s="83"/>
      <c r="L2" s="84"/>
      <c r="M2" s="83"/>
      <c r="N2" s="83"/>
    </row>
    <row r="3" spans="2:16" ht="21.75" customHeight="1" thickBot="1" x14ac:dyDescent="0.2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2:16" ht="21.75" customHeight="1" thickBot="1" x14ac:dyDescent="0.3">
      <c r="B4" s="87" t="s">
        <v>95</v>
      </c>
      <c r="C4" s="88"/>
      <c r="D4" s="88"/>
      <c r="E4" s="88"/>
      <c r="F4" s="89"/>
      <c r="G4" s="90"/>
      <c r="H4" s="90"/>
      <c r="I4" s="91" t="s">
        <v>70</v>
      </c>
      <c r="J4" s="92"/>
      <c r="K4" s="93" t="s">
        <v>71</v>
      </c>
    </row>
    <row r="5" spans="2:16" ht="18.75" customHeight="1" x14ac:dyDescent="0.2">
      <c r="B5" s="94"/>
      <c r="C5" s="95"/>
      <c r="D5" s="95"/>
      <c r="E5" s="95"/>
      <c r="F5" s="96"/>
      <c r="H5" s="97" t="s">
        <v>72</v>
      </c>
      <c r="I5" s="98" t="s">
        <v>73</v>
      </c>
      <c r="J5" s="99"/>
      <c r="K5" s="100"/>
      <c r="L5" s="100"/>
      <c r="M5" s="101"/>
      <c r="O5" s="102"/>
    </row>
    <row r="6" spans="2:16" ht="18.75" customHeight="1" thickBot="1" x14ac:dyDescent="0.25">
      <c r="B6" s="103"/>
      <c r="C6" s="104"/>
      <c r="D6" s="104"/>
      <c r="E6" s="104"/>
      <c r="F6" s="105"/>
      <c r="H6" s="106"/>
      <c r="I6" s="107"/>
      <c r="J6" s="107"/>
      <c r="K6" s="107"/>
      <c r="L6" s="107"/>
      <c r="M6" s="108"/>
      <c r="O6" s="102"/>
    </row>
    <row r="7" spans="2:16" ht="18.75" customHeight="1" x14ac:dyDescent="0.2">
      <c r="B7" s="103"/>
      <c r="C7" s="104"/>
      <c r="D7" s="104"/>
      <c r="E7" s="104"/>
      <c r="F7" s="105"/>
      <c r="H7" s="109" t="s">
        <v>74</v>
      </c>
      <c r="I7" s="110" t="s">
        <v>75</v>
      </c>
      <c r="J7" s="111"/>
      <c r="K7" s="111"/>
      <c r="L7" s="111"/>
      <c r="M7" s="112"/>
      <c r="O7" s="102"/>
    </row>
    <row r="8" spans="2:16" ht="18.75" customHeight="1" thickBot="1" x14ac:dyDescent="0.25">
      <c r="B8" s="103"/>
      <c r="C8" s="104"/>
      <c r="D8" s="104"/>
      <c r="E8" s="104"/>
      <c r="F8" s="105"/>
      <c r="H8" s="113"/>
      <c r="I8" s="114"/>
      <c r="J8" s="114"/>
      <c r="K8" s="114"/>
      <c r="L8" s="114"/>
      <c r="M8" s="115"/>
      <c r="O8" s="102"/>
    </row>
    <row r="9" spans="2:16" ht="18.75" customHeight="1" x14ac:dyDescent="0.2">
      <c r="B9" s="154" t="s">
        <v>77</v>
      </c>
      <c r="C9" s="104"/>
      <c r="D9" s="104"/>
      <c r="E9" s="104"/>
      <c r="F9" s="105"/>
      <c r="H9" s="189" t="s">
        <v>76</v>
      </c>
      <c r="I9" s="190"/>
      <c r="J9" s="190"/>
      <c r="K9" s="190"/>
      <c r="L9" s="190"/>
      <c r="M9" s="191"/>
      <c r="O9" s="116"/>
    </row>
    <row r="10" spans="2:16" ht="18.75" customHeight="1" thickBot="1" x14ac:dyDescent="0.25">
      <c r="B10" s="155" t="s">
        <v>78</v>
      </c>
      <c r="C10" s="104"/>
      <c r="D10" s="104"/>
      <c r="E10" s="104"/>
      <c r="F10" s="105"/>
      <c r="H10" s="192"/>
      <c r="I10" s="193"/>
      <c r="J10" s="193"/>
      <c r="K10" s="193"/>
      <c r="L10" s="193"/>
      <c r="M10" s="194"/>
      <c r="O10" s="102"/>
    </row>
    <row r="11" spans="2:16" ht="18.75" customHeight="1" x14ac:dyDescent="0.2">
      <c r="B11" s="103"/>
      <c r="C11" s="104"/>
      <c r="D11" s="104"/>
      <c r="E11" s="104"/>
      <c r="F11" s="105"/>
      <c r="H11" s="189" t="s">
        <v>79</v>
      </c>
      <c r="I11" s="195"/>
      <c r="J11" s="195"/>
      <c r="K11" s="195"/>
      <c r="L11" s="195"/>
      <c r="M11" s="196"/>
      <c r="O11" s="102"/>
      <c r="P11" s="117"/>
    </row>
    <row r="12" spans="2:16" ht="18.75" customHeight="1" thickBot="1" x14ac:dyDescent="0.25">
      <c r="B12" s="103"/>
      <c r="C12" s="104"/>
      <c r="D12" s="104"/>
      <c r="E12" s="104"/>
      <c r="F12" s="105"/>
      <c r="H12" s="197"/>
      <c r="I12" s="198"/>
      <c r="J12" s="198"/>
      <c r="K12" s="198"/>
      <c r="L12" s="198"/>
      <c r="M12" s="199"/>
      <c r="O12" s="102"/>
    </row>
    <row r="13" spans="2:16" ht="18.75" customHeight="1" x14ac:dyDescent="0.2">
      <c r="B13" s="103"/>
      <c r="C13" s="104"/>
      <c r="D13" s="104"/>
      <c r="E13" s="104"/>
      <c r="F13" s="105"/>
      <c r="H13" s="189" t="s">
        <v>80</v>
      </c>
      <c r="I13" s="195"/>
      <c r="J13" s="195"/>
      <c r="K13" s="195"/>
      <c r="L13" s="195"/>
      <c r="M13" s="196"/>
      <c r="O13" s="102"/>
    </row>
    <row r="14" spans="2:16" ht="18.75" customHeight="1" thickBot="1" x14ac:dyDescent="0.25">
      <c r="B14" s="103"/>
      <c r="C14" s="104"/>
      <c r="D14" s="104"/>
      <c r="E14" s="104"/>
      <c r="F14" s="105"/>
      <c r="H14" s="197"/>
      <c r="I14" s="198"/>
      <c r="J14" s="198"/>
      <c r="K14" s="198"/>
      <c r="L14" s="198"/>
      <c r="M14" s="199"/>
      <c r="O14" s="102"/>
    </row>
    <row r="15" spans="2:16" ht="18.75" customHeight="1" x14ac:dyDescent="0.2">
      <c r="B15" s="103"/>
      <c r="C15" s="104"/>
      <c r="D15" s="104"/>
      <c r="E15" s="104"/>
      <c r="F15" s="105"/>
      <c r="H15" s="98"/>
      <c r="I15" s="98"/>
      <c r="J15" s="98"/>
      <c r="K15" s="98"/>
      <c r="L15" s="98"/>
      <c r="M15" s="98"/>
      <c r="O15" s="102"/>
    </row>
    <row r="16" spans="2:16" ht="23.25" customHeight="1" thickBot="1" x14ac:dyDescent="0.25">
      <c r="B16" s="118"/>
      <c r="C16" s="119"/>
      <c r="D16" s="119"/>
      <c r="E16" s="119"/>
      <c r="F16" s="120"/>
      <c r="H16" s="121"/>
      <c r="I16" s="121"/>
      <c r="J16" s="121"/>
      <c r="K16" s="121"/>
      <c r="L16" s="121"/>
      <c r="M16" s="121"/>
      <c r="O16" s="102"/>
    </row>
    <row r="17" spans="2:15" ht="7.5" customHeight="1" thickBot="1" x14ac:dyDescent="0.25">
      <c r="O17" s="102"/>
    </row>
    <row r="18" spans="2:15" ht="12.75" x14ac:dyDescent="0.2">
      <c r="B18" s="122" t="s">
        <v>81</v>
      </c>
      <c r="C18" s="123"/>
      <c r="D18" s="124"/>
      <c r="E18" s="124"/>
      <c r="F18" s="123"/>
      <c r="G18" s="123"/>
      <c r="H18" s="123"/>
      <c r="I18" s="123"/>
      <c r="J18" s="200" t="s">
        <v>82</v>
      </c>
      <c r="K18" s="202" t="s">
        <v>83</v>
      </c>
      <c r="L18" s="125" t="s">
        <v>84</v>
      </c>
      <c r="M18" s="205" t="s">
        <v>85</v>
      </c>
      <c r="O18" s="102"/>
    </row>
    <row r="19" spans="2:15" x14ac:dyDescent="0.2">
      <c r="B19" s="126" t="s">
        <v>86</v>
      </c>
      <c r="C19" s="157" t="s">
        <v>87</v>
      </c>
      <c r="D19" s="128"/>
      <c r="E19" s="128"/>
      <c r="F19" s="128"/>
      <c r="G19" s="128"/>
      <c r="H19" s="128"/>
      <c r="I19" s="128"/>
      <c r="J19" s="201"/>
      <c r="K19" s="203"/>
      <c r="L19" s="129"/>
      <c r="M19" s="206"/>
      <c r="O19" s="102"/>
    </row>
    <row r="20" spans="2:15" ht="18" x14ac:dyDescent="0.2">
      <c r="B20" s="130"/>
      <c r="C20" s="127"/>
      <c r="D20" s="131"/>
      <c r="E20" s="131"/>
      <c r="F20" s="131"/>
      <c r="G20" s="131"/>
      <c r="H20" s="131"/>
      <c r="I20" s="131"/>
      <c r="J20" s="132"/>
      <c r="K20" s="203"/>
      <c r="L20" s="133"/>
      <c r="M20" s="206"/>
      <c r="O20" s="102"/>
    </row>
    <row r="21" spans="2:15" ht="18" x14ac:dyDescent="0.2">
      <c r="B21" s="130"/>
      <c r="C21" s="127"/>
      <c r="D21" s="128"/>
      <c r="E21" s="128"/>
      <c r="F21" s="128"/>
      <c r="G21" s="128"/>
      <c r="H21" s="128"/>
      <c r="I21" s="128"/>
      <c r="J21" s="134"/>
      <c r="K21" s="203"/>
      <c r="L21" s="129"/>
      <c r="M21" s="206"/>
      <c r="O21" s="102"/>
    </row>
    <row r="22" spans="2:15" ht="13.5" thickBot="1" x14ac:dyDescent="0.25">
      <c r="B22" s="135"/>
      <c r="C22" s="136"/>
      <c r="D22" s="136"/>
      <c r="E22" s="136"/>
      <c r="F22" s="136"/>
      <c r="G22" s="136"/>
      <c r="H22" s="136"/>
      <c r="I22" s="136"/>
      <c r="J22" s="137"/>
      <c r="K22" s="204"/>
      <c r="L22" s="138"/>
      <c r="M22" s="207"/>
      <c r="O22" s="102"/>
    </row>
    <row r="23" spans="2:15" x14ac:dyDescent="0.2">
      <c r="B23" s="122" t="s">
        <v>88</v>
      </c>
      <c r="C23" s="156" t="s">
        <v>89</v>
      </c>
      <c r="D23" s="110"/>
      <c r="E23" s="110"/>
      <c r="F23" s="110"/>
      <c r="G23" s="111"/>
      <c r="H23" s="110"/>
      <c r="I23" s="110"/>
      <c r="J23" s="139"/>
      <c r="K23" s="140"/>
      <c r="L23" s="141"/>
      <c r="M23" s="140"/>
      <c r="O23" s="102"/>
    </row>
    <row r="24" spans="2:15" ht="12.75" x14ac:dyDescent="0.2">
      <c r="B24" s="130"/>
      <c r="C24" s="128"/>
      <c r="D24" s="128"/>
      <c r="E24" s="128"/>
      <c r="F24" s="128"/>
      <c r="G24" s="128"/>
      <c r="H24" s="128"/>
      <c r="I24" s="128"/>
      <c r="J24" s="134"/>
      <c r="K24" s="142"/>
      <c r="L24" s="143"/>
      <c r="M24" s="142"/>
      <c r="O24" s="102"/>
    </row>
    <row r="25" spans="2:15" ht="18" x14ac:dyDescent="0.2">
      <c r="B25" s="144"/>
      <c r="C25" s="128"/>
      <c r="D25" s="128"/>
      <c r="E25" s="128"/>
      <c r="F25" s="128"/>
      <c r="G25" s="128"/>
      <c r="H25" s="128"/>
      <c r="I25" s="128"/>
      <c r="J25" s="134"/>
      <c r="K25" s="142"/>
      <c r="L25" s="143"/>
      <c r="M25" s="142"/>
      <c r="O25" s="102"/>
    </row>
    <row r="26" spans="2:15" ht="12.75" x14ac:dyDescent="0.2">
      <c r="B26" s="145"/>
      <c r="C26" s="131"/>
      <c r="D26" s="146"/>
      <c r="E26" s="131"/>
      <c r="F26" s="131"/>
      <c r="G26" s="131"/>
      <c r="H26" s="131"/>
      <c r="I26" s="131"/>
      <c r="J26" s="147"/>
      <c r="K26" s="142"/>
      <c r="L26" s="143"/>
      <c r="M26" s="142"/>
      <c r="O26" s="102"/>
    </row>
    <row r="27" spans="2:15" x14ac:dyDescent="0.2">
      <c r="B27" s="148"/>
      <c r="C27" s="128"/>
      <c r="D27" s="128"/>
      <c r="E27" s="128"/>
      <c r="F27" s="128"/>
      <c r="G27" s="128"/>
      <c r="H27" s="128"/>
      <c r="I27" s="128"/>
      <c r="J27" s="132"/>
      <c r="K27" s="142"/>
      <c r="L27" s="143"/>
      <c r="M27" s="142"/>
      <c r="O27" s="102"/>
    </row>
    <row r="28" spans="2:15" x14ac:dyDescent="0.2">
      <c r="B28" s="149" t="s">
        <v>90</v>
      </c>
      <c r="C28" s="131"/>
      <c r="D28" s="131"/>
      <c r="E28" s="131"/>
      <c r="F28" s="131"/>
      <c r="G28" s="131"/>
      <c r="H28" s="131"/>
      <c r="I28" s="131"/>
      <c r="J28" s="147"/>
      <c r="K28" s="142"/>
      <c r="L28" s="143"/>
      <c r="M28" s="142"/>
      <c r="O28" s="102"/>
    </row>
    <row r="29" spans="2:15" x14ac:dyDescent="0.2">
      <c r="B29" s="148"/>
      <c r="C29" s="128"/>
      <c r="D29" s="128"/>
      <c r="E29" s="128"/>
      <c r="F29" s="128"/>
      <c r="G29" s="128"/>
      <c r="H29" s="128"/>
      <c r="I29" s="128"/>
      <c r="J29" s="132"/>
      <c r="K29" s="142"/>
      <c r="L29" s="143"/>
      <c r="M29" s="142"/>
      <c r="O29" s="102"/>
    </row>
    <row r="30" spans="2:15" ht="12.75" x14ac:dyDescent="0.2">
      <c r="B30" s="145"/>
      <c r="C30" s="131"/>
      <c r="D30" s="131"/>
      <c r="E30" s="131"/>
      <c r="F30" s="131"/>
      <c r="G30" s="131"/>
      <c r="H30" s="131"/>
      <c r="I30" s="131"/>
      <c r="J30" s="147"/>
      <c r="K30" s="142"/>
      <c r="L30" s="143"/>
      <c r="M30" s="142"/>
      <c r="O30" s="102"/>
    </row>
    <row r="31" spans="2:15" ht="12.75" x14ac:dyDescent="0.2">
      <c r="B31" s="130"/>
      <c r="C31" s="128"/>
      <c r="D31" s="128"/>
      <c r="E31" s="128"/>
      <c r="F31" s="128"/>
      <c r="G31" s="128"/>
      <c r="H31" s="128"/>
      <c r="I31" s="128"/>
      <c r="J31" s="134"/>
      <c r="K31" s="142"/>
      <c r="L31" s="143"/>
      <c r="M31" s="142"/>
      <c r="O31" s="102"/>
    </row>
    <row r="32" spans="2:15" x14ac:dyDescent="0.2">
      <c r="B32" s="149" t="s">
        <v>96</v>
      </c>
      <c r="C32" s="131"/>
      <c r="D32" s="131"/>
      <c r="E32" s="131"/>
      <c r="F32" s="131"/>
      <c r="G32" s="131"/>
      <c r="H32" s="131"/>
      <c r="I32" s="131"/>
      <c r="J32" s="147"/>
      <c r="K32" s="142"/>
      <c r="L32" s="143"/>
      <c r="M32" s="142"/>
      <c r="O32" s="102"/>
    </row>
    <row r="33" spans="2:15" ht="12.75" x14ac:dyDescent="0.2">
      <c r="B33" s="130"/>
      <c r="C33" s="128"/>
      <c r="D33" s="128"/>
      <c r="E33" s="128"/>
      <c r="F33" s="128"/>
      <c r="G33" s="128"/>
      <c r="H33" s="128"/>
      <c r="I33" s="128"/>
      <c r="J33" s="134"/>
      <c r="K33" s="142"/>
      <c r="L33" s="143"/>
      <c r="M33" s="142"/>
      <c r="O33" s="102"/>
    </row>
    <row r="34" spans="2:15" x14ac:dyDescent="0.2">
      <c r="B34" s="149"/>
      <c r="C34" s="131"/>
      <c r="D34" s="131"/>
      <c r="E34" s="131"/>
      <c r="F34" s="131"/>
      <c r="G34" s="131"/>
      <c r="H34" s="131"/>
      <c r="I34" s="131"/>
      <c r="J34" s="150"/>
      <c r="K34" s="142"/>
      <c r="L34" s="143"/>
      <c r="M34" s="142"/>
      <c r="O34" s="102"/>
    </row>
    <row r="35" spans="2:15" ht="12.75" x14ac:dyDescent="0.2">
      <c r="B35" s="130"/>
      <c r="C35" s="128"/>
      <c r="D35" s="128"/>
      <c r="E35" s="128"/>
      <c r="F35" s="128"/>
      <c r="G35" s="128"/>
      <c r="H35" s="128"/>
      <c r="I35" s="128"/>
      <c r="J35" s="134"/>
      <c r="K35" s="142"/>
      <c r="L35" s="143"/>
      <c r="M35" s="142"/>
      <c r="O35" s="102"/>
    </row>
    <row r="36" spans="2:15" ht="12.75" x14ac:dyDescent="0.2">
      <c r="B36" s="145"/>
      <c r="C36" s="131"/>
      <c r="D36" s="131"/>
      <c r="E36" s="131"/>
      <c r="F36" s="131"/>
      <c r="G36" s="131"/>
      <c r="H36" s="131"/>
      <c r="I36" s="131"/>
      <c r="J36" s="147"/>
      <c r="K36" s="142"/>
      <c r="L36" s="143"/>
      <c r="M36" s="142"/>
      <c r="O36" s="102"/>
    </row>
    <row r="37" spans="2:15" ht="12.75" x14ac:dyDescent="0.2">
      <c r="B37" s="130"/>
      <c r="C37" s="128"/>
      <c r="D37" s="128"/>
      <c r="E37" s="128"/>
      <c r="F37" s="128"/>
      <c r="G37" s="128"/>
      <c r="H37" s="128"/>
      <c r="I37" s="128"/>
      <c r="J37" s="134"/>
      <c r="K37" s="142"/>
      <c r="L37" s="143"/>
      <c r="M37" s="142"/>
      <c r="O37" s="102"/>
    </row>
    <row r="38" spans="2:15" ht="12.75" x14ac:dyDescent="0.2">
      <c r="B38" s="145"/>
      <c r="C38" s="131"/>
      <c r="D38" s="131"/>
      <c r="E38" s="131"/>
      <c r="F38" s="131"/>
      <c r="G38" s="131"/>
      <c r="H38" s="131"/>
      <c r="I38" s="131"/>
      <c r="J38" s="147"/>
      <c r="K38" s="142"/>
      <c r="L38" s="143"/>
      <c r="M38" s="142"/>
      <c r="O38" s="102"/>
    </row>
    <row r="39" spans="2:15" ht="12.75" x14ac:dyDescent="0.2">
      <c r="B39" s="130"/>
      <c r="C39" s="128"/>
      <c r="D39" s="128"/>
      <c r="E39" s="128"/>
      <c r="F39" s="128"/>
      <c r="G39" s="128"/>
      <c r="H39" s="128"/>
      <c r="I39" s="128"/>
      <c r="J39" s="134"/>
      <c r="K39" s="142"/>
      <c r="L39" s="143"/>
      <c r="M39" s="142"/>
      <c r="O39" s="102"/>
    </row>
    <row r="40" spans="2:15" ht="13.5" thickBot="1" x14ac:dyDescent="0.25">
      <c r="B40" s="135"/>
      <c r="C40" s="136"/>
      <c r="D40" s="136"/>
      <c r="E40" s="136"/>
      <c r="F40" s="136"/>
      <c r="G40" s="136"/>
      <c r="H40" s="136"/>
      <c r="I40" s="136"/>
      <c r="J40" s="137"/>
      <c r="K40" s="151"/>
      <c r="L40" s="152"/>
      <c r="M40" s="151"/>
      <c r="O40" s="102"/>
    </row>
    <row r="41" spans="2:15" ht="9.75" customHeight="1" x14ac:dyDescent="0.2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</sheetData>
  <mergeCells count="6">
    <mergeCell ref="H9:M10"/>
    <mergeCell ref="H11:M12"/>
    <mergeCell ref="H13:M14"/>
    <mergeCell ref="J18:J19"/>
    <mergeCell ref="K18:K22"/>
    <mergeCell ref="M18:M22"/>
  </mergeCells>
  <pageMargins left="0.19685039370078741" right="0.11811023622047245" top="0.15748031496062992" bottom="0.15748031496062992" header="0.15748031496062992" footer="0.19685039370078741"/>
  <pageSetup paperSize="9"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8"/>
  <sheetViews>
    <sheetView tabSelected="1" zoomScale="66" zoomScaleNormal="66" workbookViewId="0">
      <selection activeCell="T45" sqref="T45"/>
    </sheetView>
  </sheetViews>
  <sheetFormatPr baseColWidth="10" defaultRowHeight="15" x14ac:dyDescent="0.25"/>
  <cols>
    <col min="2" max="2" width="7.28515625" customWidth="1"/>
    <col min="3" max="3" width="6.7109375" customWidth="1"/>
    <col min="4" max="5" width="7" customWidth="1"/>
    <col min="6" max="23" width="6.7109375" customWidth="1"/>
    <col min="24" max="24" width="8" customWidth="1"/>
    <col min="25" max="25" width="6.5703125" customWidth="1"/>
    <col min="26" max="31" width="6.7109375" customWidth="1"/>
    <col min="32" max="32" width="10.42578125" customWidth="1"/>
  </cols>
  <sheetData>
    <row r="1" spans="1:31" ht="23.25" x14ac:dyDescent="0.35">
      <c r="A1" s="1" t="s">
        <v>0</v>
      </c>
      <c r="Y1" s="214">
        <v>44713</v>
      </c>
      <c r="Z1" s="214"/>
      <c r="AB1" t="s">
        <v>1</v>
      </c>
    </row>
    <row r="2" spans="1:31" ht="18.75" x14ac:dyDescent="0.3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1" ht="18.75" x14ac:dyDescent="0.3">
      <c r="A3" s="2"/>
      <c r="B3" s="3">
        <v>1</v>
      </c>
      <c r="C3" s="3" t="s">
        <v>3</v>
      </c>
      <c r="D3" s="3"/>
      <c r="E3" s="3"/>
      <c r="G3" s="3">
        <v>2</v>
      </c>
      <c r="H3" s="3" t="s">
        <v>4</v>
      </c>
      <c r="I3" s="3"/>
      <c r="K3" s="3">
        <v>3</v>
      </c>
      <c r="L3" s="3" t="s">
        <v>5</v>
      </c>
      <c r="M3" s="3"/>
      <c r="N3" s="3"/>
      <c r="O3" s="3"/>
      <c r="P3" s="3"/>
      <c r="Q3" s="3"/>
      <c r="R3" s="3"/>
    </row>
    <row r="4" spans="1:31" ht="18.75" x14ac:dyDescent="0.3">
      <c r="A4" s="2"/>
      <c r="B4" s="3"/>
      <c r="C4" s="3"/>
      <c r="D4" s="3"/>
      <c r="E4" s="3"/>
      <c r="F4" s="3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</row>
    <row r="5" spans="1:31" ht="18.75" x14ac:dyDescent="0.3">
      <c r="A5" s="2"/>
      <c r="B5" s="5" t="s">
        <v>6</v>
      </c>
      <c r="C5" s="5"/>
      <c r="D5" s="5"/>
      <c r="E5" s="3"/>
      <c r="F5" s="3"/>
      <c r="G5" s="3"/>
      <c r="H5" s="3"/>
      <c r="I5" s="3"/>
      <c r="J5" s="4"/>
      <c r="K5" s="4"/>
      <c r="L5" s="3"/>
      <c r="M5" s="3"/>
      <c r="N5" s="3"/>
      <c r="O5" s="3"/>
      <c r="P5" s="3"/>
      <c r="Q5" s="3"/>
      <c r="R5" s="3"/>
    </row>
    <row r="6" spans="1:31" ht="7.5" customHeight="1" thickBot="1" x14ac:dyDescent="0.35">
      <c r="A6" s="2"/>
    </row>
    <row r="7" spans="1:31" ht="52.5" customHeight="1" thickTop="1" thickBot="1" x14ac:dyDescent="0.3">
      <c r="A7" s="6" t="s">
        <v>34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8">
        <v>15</v>
      </c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  <c r="X7" s="7">
        <v>23</v>
      </c>
      <c r="Y7" s="7">
        <v>24</v>
      </c>
      <c r="Z7" s="7">
        <v>25</v>
      </c>
      <c r="AA7" s="7">
        <v>26</v>
      </c>
      <c r="AB7" s="7">
        <v>27</v>
      </c>
      <c r="AC7" s="7">
        <v>28</v>
      </c>
      <c r="AD7" s="7">
        <v>29</v>
      </c>
      <c r="AE7" s="8">
        <v>30</v>
      </c>
    </row>
    <row r="8" spans="1:31" ht="43.5" customHeight="1" thickBot="1" x14ac:dyDescent="0.3">
      <c r="A8" s="9" t="s">
        <v>7</v>
      </c>
      <c r="B8" s="10">
        <v>11</v>
      </c>
      <c r="C8" s="10">
        <v>12</v>
      </c>
      <c r="D8" s="10">
        <v>11</v>
      </c>
      <c r="E8" s="10">
        <v>12</v>
      </c>
      <c r="F8" s="10">
        <v>13</v>
      </c>
      <c r="G8" s="10">
        <v>14</v>
      </c>
      <c r="H8" s="10">
        <v>13</v>
      </c>
      <c r="I8" s="10">
        <v>14</v>
      </c>
      <c r="J8" s="10">
        <v>13</v>
      </c>
      <c r="K8" s="10">
        <v>15</v>
      </c>
      <c r="L8" s="10">
        <v>15</v>
      </c>
      <c r="M8" s="10">
        <v>11</v>
      </c>
      <c r="N8" s="10">
        <v>14</v>
      </c>
      <c r="O8" s="10">
        <v>15</v>
      </c>
      <c r="P8" s="11">
        <v>11</v>
      </c>
      <c r="Q8" s="10">
        <v>13</v>
      </c>
      <c r="R8" s="10">
        <v>17</v>
      </c>
      <c r="S8" s="10">
        <v>11</v>
      </c>
      <c r="T8" s="10">
        <v>12</v>
      </c>
      <c r="U8" s="10">
        <v>15</v>
      </c>
      <c r="V8" s="10">
        <v>14</v>
      </c>
      <c r="W8" s="10">
        <v>17</v>
      </c>
      <c r="X8" s="10">
        <v>16</v>
      </c>
      <c r="Y8" s="10">
        <v>13</v>
      </c>
      <c r="Z8" s="10">
        <v>16</v>
      </c>
      <c r="AA8" s="10">
        <v>15</v>
      </c>
      <c r="AB8" s="10">
        <v>13</v>
      </c>
      <c r="AC8" s="10">
        <v>14</v>
      </c>
      <c r="AD8" s="10">
        <v>17</v>
      </c>
      <c r="AE8" s="11">
        <v>15</v>
      </c>
    </row>
    <row r="9" spans="1:31" ht="15.75" customHeight="1" thickTop="1" thickBot="1" x14ac:dyDescent="0.3"/>
    <row r="10" spans="1:31" ht="15.75" customHeight="1" x14ac:dyDescent="0.3">
      <c r="D10" s="22" t="s">
        <v>21</v>
      </c>
      <c r="E10" s="23"/>
      <c r="F10" s="23"/>
      <c r="G10" s="23"/>
      <c r="H10" s="28"/>
      <c r="I10" s="29"/>
      <c r="L10" s="22" t="s">
        <v>36</v>
      </c>
      <c r="M10" s="23"/>
      <c r="N10" s="23"/>
      <c r="O10" s="23"/>
      <c r="P10" s="33" t="s">
        <v>25</v>
      </c>
      <c r="Q10" s="23"/>
      <c r="R10" s="215">
        <f>AVERAGE(B8:AE8)</f>
        <v>13.733333333333333</v>
      </c>
      <c r="S10" s="215"/>
      <c r="T10" s="33" t="s">
        <v>24</v>
      </c>
      <c r="U10" s="23"/>
      <c r="V10" s="215">
        <f>_xlfn.STDEV.S(B8:AE8)</f>
        <v>1.8742048122232862</v>
      </c>
      <c r="W10" s="215"/>
      <c r="X10" s="23"/>
      <c r="Y10" s="23"/>
      <c r="Z10" s="23"/>
      <c r="AA10" s="23"/>
      <c r="AB10" s="24"/>
    </row>
    <row r="11" spans="1:31" ht="15.75" customHeight="1" x14ac:dyDescent="0.3">
      <c r="D11" s="25"/>
      <c r="E11" s="16" t="s">
        <v>22</v>
      </c>
      <c r="F11" s="16"/>
      <c r="G11" s="16"/>
      <c r="H11" s="216">
        <v>21</v>
      </c>
      <c r="I11" s="217"/>
      <c r="L11" s="25" t="s">
        <v>37</v>
      </c>
      <c r="M11" s="16"/>
      <c r="N11" s="16"/>
      <c r="O11" s="16"/>
      <c r="P11" s="16"/>
      <c r="Q11" s="16" t="s">
        <v>26</v>
      </c>
      <c r="R11" s="212">
        <f>R10+3*V10</f>
        <v>19.355947770003191</v>
      </c>
      <c r="S11" s="212"/>
      <c r="T11" s="16"/>
      <c r="U11" s="16" t="s">
        <v>27</v>
      </c>
      <c r="V11" s="218">
        <f>R10-3*V10</f>
        <v>8.1107188966634745</v>
      </c>
      <c r="W11" s="218"/>
      <c r="X11" s="16"/>
      <c r="Y11" s="16"/>
      <c r="Z11" s="16"/>
      <c r="AA11" s="16"/>
      <c r="AB11" s="30"/>
    </row>
    <row r="12" spans="1:31" ht="15.75" customHeight="1" thickBot="1" x14ac:dyDescent="0.35">
      <c r="D12" s="26"/>
      <c r="E12" s="27" t="s">
        <v>23</v>
      </c>
      <c r="F12" s="27"/>
      <c r="G12" s="27"/>
      <c r="H12" s="208">
        <v>7</v>
      </c>
      <c r="I12" s="209"/>
      <c r="L12" s="2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30"/>
    </row>
    <row r="13" spans="1:31" ht="15.75" customHeight="1" x14ac:dyDescent="0.25">
      <c r="L13" s="25"/>
      <c r="M13" s="16"/>
      <c r="N13" s="16"/>
      <c r="O13" s="16"/>
      <c r="P13" s="16"/>
      <c r="Q13" s="34" t="s">
        <v>10</v>
      </c>
      <c r="R13" s="210">
        <f>(H11-H12)/V10/6</f>
        <v>1.2449724374388962</v>
      </c>
      <c r="S13" s="211"/>
      <c r="T13" s="16"/>
      <c r="U13" s="16" t="s">
        <v>29</v>
      </c>
      <c r="V13" s="212">
        <f>(H11-R10)/V10/3</f>
        <v>1.29239995886514</v>
      </c>
      <c r="W13" s="212"/>
      <c r="X13" s="35" t="s">
        <v>28</v>
      </c>
      <c r="Y13" s="210">
        <f>MIN(V13,V14)</f>
        <v>1.1975449160126523</v>
      </c>
      <c r="Z13" s="211"/>
      <c r="AA13" s="16" t="s">
        <v>32</v>
      </c>
      <c r="AB13" s="30"/>
    </row>
    <row r="14" spans="1:31" ht="15.75" customHeight="1" thickBot="1" x14ac:dyDescent="0.3">
      <c r="L14" s="26"/>
      <c r="M14" s="27"/>
      <c r="N14" s="27"/>
      <c r="O14" s="27"/>
      <c r="P14" s="27"/>
      <c r="Q14" s="27"/>
      <c r="R14" s="27" t="s">
        <v>31</v>
      </c>
      <c r="S14" s="27">
        <v>1.33</v>
      </c>
      <c r="T14" s="32"/>
      <c r="U14" s="32" t="s">
        <v>30</v>
      </c>
      <c r="V14" s="213">
        <f>(R10-H12)/V10/3</f>
        <v>1.1975449160126523</v>
      </c>
      <c r="W14" s="213"/>
      <c r="X14" s="27"/>
      <c r="Y14" s="27"/>
      <c r="Z14" s="27"/>
      <c r="AA14" s="27" t="s">
        <v>33</v>
      </c>
      <c r="AB14" s="31">
        <v>1.1000000000000001</v>
      </c>
    </row>
    <row r="15" spans="1:31" ht="18" customHeight="1" x14ac:dyDescent="0.25"/>
    <row r="16" spans="1:31" ht="18" customHeight="1" x14ac:dyDescent="0.25">
      <c r="A16" s="21" t="s">
        <v>20</v>
      </c>
    </row>
    <row r="17" spans="1:25" x14ac:dyDescent="0.25">
      <c r="A17" s="21" t="s">
        <v>20</v>
      </c>
    </row>
    <row r="18" spans="1:25" x14ac:dyDescent="0.25">
      <c r="A18" s="21" t="s">
        <v>20</v>
      </c>
    </row>
    <row r="19" spans="1:25" x14ac:dyDescent="0.25">
      <c r="A19" s="21" t="s">
        <v>20</v>
      </c>
      <c r="Y19" s="14"/>
    </row>
    <row r="20" spans="1:25" x14ac:dyDescent="0.25">
      <c r="A20" s="21" t="s">
        <v>20</v>
      </c>
      <c r="Y20" s="14"/>
    </row>
    <row r="21" spans="1:25" x14ac:dyDescent="0.25">
      <c r="A21" s="21" t="s">
        <v>20</v>
      </c>
    </row>
    <row r="22" spans="1:25" x14ac:dyDescent="0.25">
      <c r="A22" s="21" t="s">
        <v>20</v>
      </c>
      <c r="D22" t="s">
        <v>98</v>
      </c>
    </row>
    <row r="23" spans="1:25" x14ac:dyDescent="0.25">
      <c r="A23" s="21" t="s">
        <v>20</v>
      </c>
      <c r="D23" t="s">
        <v>99</v>
      </c>
    </row>
    <row r="24" spans="1:25" x14ac:dyDescent="0.25">
      <c r="A24" s="21" t="s">
        <v>20</v>
      </c>
    </row>
    <row r="25" spans="1:25" x14ac:dyDescent="0.25">
      <c r="A25" s="21" t="s">
        <v>20</v>
      </c>
    </row>
    <row r="26" spans="1:25" x14ac:dyDescent="0.25">
      <c r="A26" s="21" t="s">
        <v>20</v>
      </c>
    </row>
    <row r="27" spans="1:25" x14ac:dyDescent="0.25">
      <c r="A27" s="21" t="s">
        <v>20</v>
      </c>
    </row>
    <row r="28" spans="1:25" x14ac:dyDescent="0.25">
      <c r="A28" s="21" t="s">
        <v>20</v>
      </c>
    </row>
    <row r="29" spans="1:25" x14ac:dyDescent="0.25">
      <c r="A29" s="21" t="s">
        <v>20</v>
      </c>
    </row>
    <row r="30" spans="1:25" x14ac:dyDescent="0.25">
      <c r="A30" s="21" t="s">
        <v>20</v>
      </c>
    </row>
    <row r="31" spans="1:25" x14ac:dyDescent="0.25">
      <c r="A31" s="21" t="s">
        <v>20</v>
      </c>
    </row>
    <row r="32" spans="1:25" x14ac:dyDescent="0.25">
      <c r="Y32" s="14"/>
    </row>
    <row r="33" spans="4:31" ht="17.25" customHeight="1" thickBot="1" x14ac:dyDescent="0.3">
      <c r="Y33" s="14"/>
    </row>
    <row r="34" spans="4:31" ht="12.75" customHeight="1" x14ac:dyDescent="0.3">
      <c r="E34" s="15" t="s">
        <v>8</v>
      </c>
      <c r="F34" s="3"/>
      <c r="G34" s="3" t="s">
        <v>9</v>
      </c>
    </row>
    <row r="35" spans="4:31" ht="21" x14ac:dyDescent="0.35">
      <c r="E35" s="161">
        <f>H11+3*E49</f>
        <v>25.2</v>
      </c>
      <c r="F35" s="3">
        <f t="shared" ref="F35:F47" si="0">+FREQUENCY(B$8:AE$8,E35)</f>
        <v>30</v>
      </c>
      <c r="G35" s="3">
        <f>+F35-F36</f>
        <v>0</v>
      </c>
      <c r="O35" s="36"/>
      <c r="P35" s="12"/>
      <c r="Q35" s="162" t="s">
        <v>11</v>
      </c>
      <c r="R35" s="163"/>
      <c r="S35" s="163"/>
      <c r="T35" s="163"/>
      <c r="U35" s="163"/>
      <c r="V35" s="163"/>
      <c r="W35" s="163"/>
      <c r="X35" s="12"/>
      <c r="Y35" s="12"/>
      <c r="Z35" s="12"/>
      <c r="AA35" s="12"/>
      <c r="AB35" s="13"/>
    </row>
    <row r="36" spans="4:31" ht="21" x14ac:dyDescent="0.35">
      <c r="E36" s="161">
        <f>H11</f>
        <v>21</v>
      </c>
      <c r="F36" s="3">
        <f t="shared" si="0"/>
        <v>30</v>
      </c>
      <c r="G36" s="3">
        <f t="shared" ref="G36:G46" si="1">+F36-F37</f>
        <v>0</v>
      </c>
      <c r="H36">
        <f>MAX(G35:G47)</f>
        <v>11</v>
      </c>
      <c r="O36" s="37"/>
      <c r="P36" s="16"/>
      <c r="Q36" s="164" t="s">
        <v>12</v>
      </c>
      <c r="R36" s="164"/>
      <c r="S36" s="164"/>
      <c r="T36" s="164" t="s">
        <v>102</v>
      </c>
      <c r="V36" s="164"/>
      <c r="W36" s="164"/>
      <c r="X36" s="16"/>
      <c r="Y36" s="16"/>
      <c r="Z36" s="16"/>
      <c r="AA36" s="16"/>
      <c r="AB36" s="17"/>
    </row>
    <row r="37" spans="4:31" ht="21" x14ac:dyDescent="0.35">
      <c r="D37" t="s">
        <v>100</v>
      </c>
      <c r="E37" s="161">
        <f t="shared" ref="E37:E47" si="2">+E36-E$49</f>
        <v>19.600000000000001</v>
      </c>
      <c r="F37" s="3">
        <f t="shared" si="0"/>
        <v>30</v>
      </c>
      <c r="G37" s="3">
        <f t="shared" si="1"/>
        <v>0</v>
      </c>
      <c r="O37" s="37"/>
      <c r="P37" s="16"/>
      <c r="Q37" s="164"/>
      <c r="R37" s="164"/>
      <c r="S37" s="164"/>
      <c r="T37" s="164"/>
      <c r="V37" s="164"/>
      <c r="W37" s="164"/>
      <c r="X37" s="16"/>
      <c r="Y37" s="16"/>
      <c r="Z37" s="16"/>
      <c r="AA37" s="16"/>
      <c r="AB37" s="17"/>
    </row>
    <row r="38" spans="4:31" ht="21" x14ac:dyDescent="0.35">
      <c r="D38" t="s">
        <v>101</v>
      </c>
      <c r="E38" s="161">
        <f t="shared" si="2"/>
        <v>18.200000000000003</v>
      </c>
      <c r="F38" s="3">
        <f t="shared" si="0"/>
        <v>30</v>
      </c>
      <c r="G38" s="3">
        <f t="shared" si="1"/>
        <v>3</v>
      </c>
      <c r="O38" s="37"/>
      <c r="P38" s="16"/>
      <c r="Q38" s="165"/>
      <c r="R38" s="164"/>
      <c r="S38" s="164"/>
      <c r="T38" s="164"/>
      <c r="V38" s="164"/>
      <c r="W38" s="164"/>
      <c r="X38" s="16"/>
      <c r="Y38" s="16"/>
      <c r="Z38" s="16"/>
      <c r="AA38" s="16"/>
      <c r="AB38" s="17"/>
    </row>
    <row r="39" spans="4:31" ht="21" x14ac:dyDescent="0.35">
      <c r="E39" s="161">
        <f t="shared" si="2"/>
        <v>16.800000000000004</v>
      </c>
      <c r="F39" s="3">
        <f t="shared" si="0"/>
        <v>27</v>
      </c>
      <c r="G39" s="3">
        <f t="shared" si="1"/>
        <v>2</v>
      </c>
      <c r="O39" s="37"/>
      <c r="P39" s="16"/>
      <c r="Q39" s="164" t="s">
        <v>4</v>
      </c>
      <c r="R39" s="164"/>
      <c r="S39" s="164"/>
      <c r="T39" s="164" t="s">
        <v>103</v>
      </c>
      <c r="V39" s="164"/>
      <c r="W39" s="164"/>
      <c r="X39" s="16"/>
      <c r="Y39" s="16"/>
      <c r="Z39" s="16"/>
      <c r="AA39" s="16"/>
      <c r="AB39" s="17"/>
    </row>
    <row r="40" spans="4:31" ht="21" x14ac:dyDescent="0.35">
      <c r="E40" s="161">
        <f t="shared" si="2"/>
        <v>15.400000000000004</v>
      </c>
      <c r="F40" s="3">
        <f t="shared" si="0"/>
        <v>25</v>
      </c>
      <c r="G40" s="3">
        <f t="shared" si="1"/>
        <v>6</v>
      </c>
      <c r="O40" s="37"/>
      <c r="P40" s="16"/>
      <c r="Q40" s="165"/>
      <c r="R40" s="164"/>
      <c r="S40" s="164"/>
      <c r="T40" s="164" t="s">
        <v>104</v>
      </c>
      <c r="V40" s="164"/>
      <c r="W40" s="164"/>
      <c r="X40" s="16"/>
      <c r="Y40" s="16"/>
      <c r="Z40" s="16"/>
      <c r="AA40" s="16"/>
      <c r="AB40" s="17"/>
    </row>
    <row r="41" spans="4:31" ht="21" x14ac:dyDescent="0.35">
      <c r="E41" s="161">
        <f t="shared" si="2"/>
        <v>14.000000000000004</v>
      </c>
      <c r="F41" s="3">
        <f t="shared" si="0"/>
        <v>19</v>
      </c>
      <c r="G41" s="3">
        <f t="shared" si="1"/>
        <v>11</v>
      </c>
      <c r="O41" s="37"/>
      <c r="P41" s="16"/>
      <c r="Q41" s="164"/>
      <c r="R41" s="164"/>
      <c r="S41" s="164"/>
      <c r="T41" s="164"/>
      <c r="V41" s="164"/>
      <c r="W41" s="164"/>
      <c r="X41" s="16"/>
      <c r="Y41" s="16"/>
      <c r="Z41" s="16"/>
      <c r="AA41" s="16"/>
      <c r="AB41" s="17"/>
      <c r="AE41" s="3"/>
    </row>
    <row r="42" spans="4:31" ht="21" x14ac:dyDescent="0.35">
      <c r="E42" s="161">
        <f t="shared" si="2"/>
        <v>12.600000000000003</v>
      </c>
      <c r="F42" s="3">
        <f t="shared" si="0"/>
        <v>8</v>
      </c>
      <c r="G42" s="3">
        <f t="shared" si="1"/>
        <v>3</v>
      </c>
      <c r="O42" s="37"/>
      <c r="P42" s="16"/>
      <c r="Q42" s="164" t="s">
        <v>13</v>
      </c>
      <c r="R42" s="164"/>
      <c r="S42" s="164"/>
      <c r="T42" s="164" t="s">
        <v>105</v>
      </c>
      <c r="V42" s="164"/>
      <c r="W42" s="164"/>
      <c r="X42" s="16"/>
      <c r="Y42" s="16"/>
      <c r="Z42" s="16"/>
      <c r="AA42" s="16"/>
      <c r="AB42" s="17"/>
      <c r="AE42" s="3"/>
    </row>
    <row r="43" spans="4:31" ht="21" x14ac:dyDescent="0.35">
      <c r="E43" s="161">
        <f t="shared" si="2"/>
        <v>11.200000000000003</v>
      </c>
      <c r="F43" s="3">
        <f t="shared" si="0"/>
        <v>5</v>
      </c>
      <c r="G43" s="3">
        <f t="shared" si="1"/>
        <v>5</v>
      </c>
      <c r="O43" s="37"/>
      <c r="P43" s="16"/>
      <c r="Q43" s="164"/>
      <c r="R43" s="164"/>
      <c r="S43" s="164"/>
      <c r="T43" s="164"/>
      <c r="V43" s="164"/>
      <c r="W43" s="164"/>
      <c r="X43" s="16"/>
      <c r="Y43" s="16"/>
      <c r="Z43" s="16"/>
      <c r="AA43" s="16"/>
      <c r="AB43" s="17"/>
    </row>
    <row r="44" spans="4:31" ht="21" x14ac:dyDescent="0.35">
      <c r="E44" s="161">
        <f t="shared" si="2"/>
        <v>9.8000000000000025</v>
      </c>
      <c r="F44" s="3">
        <f t="shared" si="0"/>
        <v>0</v>
      </c>
      <c r="G44" s="3">
        <f t="shared" si="1"/>
        <v>0</v>
      </c>
      <c r="O44" s="37"/>
      <c r="P44" s="16"/>
      <c r="Q44" s="164"/>
      <c r="R44" s="164"/>
      <c r="S44" s="164"/>
      <c r="T44" s="164"/>
      <c r="V44" s="164"/>
      <c r="W44" s="164"/>
      <c r="X44" s="16"/>
      <c r="Y44" s="16"/>
      <c r="Z44" s="16"/>
      <c r="AA44" s="16"/>
      <c r="AB44" s="17"/>
    </row>
    <row r="45" spans="4:31" ht="21" x14ac:dyDescent="0.35">
      <c r="E45" s="161">
        <f t="shared" si="2"/>
        <v>8.4000000000000021</v>
      </c>
      <c r="F45" s="3">
        <f t="shared" si="0"/>
        <v>0</v>
      </c>
      <c r="G45" s="3">
        <f t="shared" si="1"/>
        <v>0</v>
      </c>
      <c r="O45" s="37"/>
      <c r="P45" s="16"/>
      <c r="Q45" s="164" t="s">
        <v>35</v>
      </c>
      <c r="R45" s="164"/>
      <c r="S45" s="164"/>
      <c r="T45" s="164"/>
      <c r="V45" s="164"/>
      <c r="W45" s="164"/>
      <c r="X45" s="16"/>
      <c r="Y45" s="16"/>
      <c r="Z45" s="16"/>
      <c r="AA45" s="16"/>
      <c r="AB45" s="17"/>
    </row>
    <row r="46" spans="4:31" ht="21" x14ac:dyDescent="0.35">
      <c r="E46" s="161">
        <f t="shared" si="2"/>
        <v>7.0000000000000018</v>
      </c>
      <c r="F46" s="3">
        <f t="shared" si="0"/>
        <v>0</v>
      </c>
      <c r="G46" s="3">
        <f t="shared" si="1"/>
        <v>0</v>
      </c>
      <c r="H46">
        <f>MAX(G35:G47)</f>
        <v>11</v>
      </c>
      <c r="O46" s="37"/>
      <c r="P46" s="16"/>
      <c r="Q46" s="164"/>
      <c r="R46" s="164"/>
      <c r="S46" s="164"/>
      <c r="T46" s="164"/>
      <c r="U46" s="164"/>
      <c r="V46" s="164"/>
      <c r="W46" s="164"/>
      <c r="X46" s="16"/>
      <c r="Y46" s="16"/>
      <c r="Z46" s="16"/>
      <c r="AA46" s="16"/>
      <c r="AB46" s="17"/>
    </row>
    <row r="47" spans="4:31" ht="21" x14ac:dyDescent="0.35">
      <c r="E47" s="161">
        <f t="shared" si="2"/>
        <v>5.6000000000000014</v>
      </c>
      <c r="F47" s="3">
        <f t="shared" si="0"/>
        <v>0</v>
      </c>
      <c r="G47" s="3">
        <f>+F47-F51</f>
        <v>0</v>
      </c>
      <c r="O47" s="37"/>
      <c r="P47" s="16"/>
      <c r="Q47" s="164"/>
      <c r="R47" s="164"/>
      <c r="S47" s="164"/>
      <c r="T47" s="164"/>
      <c r="U47" s="164"/>
      <c r="V47" s="164"/>
      <c r="W47" s="164"/>
      <c r="X47" s="16"/>
      <c r="Y47" s="16"/>
      <c r="Z47" s="16"/>
      <c r="AA47" s="16"/>
      <c r="AB47" s="17"/>
    </row>
    <row r="48" spans="4:31" ht="18.75" x14ac:dyDescent="0.3">
      <c r="E48" s="3"/>
      <c r="F48" s="3"/>
      <c r="G48" s="3"/>
      <c r="O48" s="38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</row>
    <row r="49" spans="1:31" ht="18.75" x14ac:dyDescent="0.3">
      <c r="E49" s="18">
        <f>(H11-H12)/10</f>
        <v>1.4</v>
      </c>
      <c r="F49" s="3"/>
      <c r="G49" s="3"/>
      <c r="AB49" s="3"/>
    </row>
    <row r="50" spans="1:31" ht="18.75" x14ac:dyDescent="0.3">
      <c r="E50" s="18"/>
      <c r="F50" s="3"/>
      <c r="G50" s="3"/>
      <c r="AB50" s="3"/>
    </row>
    <row r="51" spans="1:31" ht="30.75" customHeight="1" x14ac:dyDescent="0.3">
      <c r="AB51" s="3"/>
    </row>
    <row r="52" spans="1:31" x14ac:dyDescent="0.25">
      <c r="A52" t="s">
        <v>14</v>
      </c>
    </row>
    <row r="53" spans="1:31" x14ac:dyDescent="0.25">
      <c r="A53" t="s">
        <v>15</v>
      </c>
      <c r="B53" s="19">
        <f t="shared" ref="B53:AE53" si="3">$R$10</f>
        <v>13.733333333333333</v>
      </c>
      <c r="C53" s="19">
        <f t="shared" si="3"/>
        <v>13.733333333333333</v>
      </c>
      <c r="D53" s="19">
        <f t="shared" si="3"/>
        <v>13.733333333333333</v>
      </c>
      <c r="E53" s="19">
        <f t="shared" si="3"/>
        <v>13.733333333333333</v>
      </c>
      <c r="F53" s="19">
        <f t="shared" si="3"/>
        <v>13.733333333333333</v>
      </c>
      <c r="G53" s="19">
        <f t="shared" si="3"/>
        <v>13.733333333333333</v>
      </c>
      <c r="H53" s="19">
        <f t="shared" si="3"/>
        <v>13.733333333333333</v>
      </c>
      <c r="I53" s="19">
        <f t="shared" si="3"/>
        <v>13.733333333333333</v>
      </c>
      <c r="J53" s="19">
        <f t="shared" si="3"/>
        <v>13.733333333333333</v>
      </c>
      <c r="K53" s="19">
        <f t="shared" si="3"/>
        <v>13.733333333333333</v>
      </c>
      <c r="L53" s="19">
        <f t="shared" si="3"/>
        <v>13.733333333333333</v>
      </c>
      <c r="M53" s="19">
        <f t="shared" si="3"/>
        <v>13.733333333333333</v>
      </c>
      <c r="N53" s="19">
        <f t="shared" si="3"/>
        <v>13.733333333333333</v>
      </c>
      <c r="O53" s="19">
        <f t="shared" si="3"/>
        <v>13.733333333333333</v>
      </c>
      <c r="P53" s="19">
        <f t="shared" si="3"/>
        <v>13.733333333333333</v>
      </c>
      <c r="Q53" s="19">
        <f t="shared" si="3"/>
        <v>13.733333333333333</v>
      </c>
      <c r="R53" s="19">
        <f t="shared" si="3"/>
        <v>13.733333333333333</v>
      </c>
      <c r="S53" s="19">
        <f t="shared" si="3"/>
        <v>13.733333333333333</v>
      </c>
      <c r="T53" s="19">
        <f t="shared" si="3"/>
        <v>13.733333333333333</v>
      </c>
      <c r="U53" s="19">
        <f t="shared" si="3"/>
        <v>13.733333333333333</v>
      </c>
      <c r="V53" s="19">
        <f t="shared" si="3"/>
        <v>13.733333333333333</v>
      </c>
      <c r="W53" s="19">
        <f t="shared" si="3"/>
        <v>13.733333333333333</v>
      </c>
      <c r="X53" s="19">
        <f t="shared" si="3"/>
        <v>13.733333333333333</v>
      </c>
      <c r="Y53" s="19">
        <f t="shared" si="3"/>
        <v>13.733333333333333</v>
      </c>
      <c r="Z53" s="19">
        <f t="shared" si="3"/>
        <v>13.733333333333333</v>
      </c>
      <c r="AA53" s="19">
        <f t="shared" si="3"/>
        <v>13.733333333333333</v>
      </c>
      <c r="AB53" s="19">
        <f t="shared" si="3"/>
        <v>13.733333333333333</v>
      </c>
      <c r="AC53" s="19">
        <f t="shared" si="3"/>
        <v>13.733333333333333</v>
      </c>
      <c r="AD53" s="19">
        <f t="shared" si="3"/>
        <v>13.733333333333333</v>
      </c>
      <c r="AE53" s="19">
        <f t="shared" si="3"/>
        <v>13.733333333333333</v>
      </c>
    </row>
    <row r="54" spans="1:31" x14ac:dyDescent="0.25">
      <c r="A54" t="s">
        <v>16</v>
      </c>
      <c r="B54">
        <f t="shared" ref="B54:AE54" si="4">$H$11</f>
        <v>21</v>
      </c>
      <c r="C54">
        <f t="shared" si="4"/>
        <v>21</v>
      </c>
      <c r="D54">
        <f t="shared" si="4"/>
        <v>21</v>
      </c>
      <c r="E54">
        <f t="shared" si="4"/>
        <v>21</v>
      </c>
      <c r="F54">
        <f t="shared" si="4"/>
        <v>21</v>
      </c>
      <c r="G54">
        <f t="shared" si="4"/>
        <v>21</v>
      </c>
      <c r="H54">
        <f t="shared" si="4"/>
        <v>21</v>
      </c>
      <c r="I54">
        <f t="shared" si="4"/>
        <v>21</v>
      </c>
      <c r="J54">
        <f t="shared" si="4"/>
        <v>21</v>
      </c>
      <c r="K54">
        <f t="shared" si="4"/>
        <v>21</v>
      </c>
      <c r="L54">
        <f t="shared" si="4"/>
        <v>21</v>
      </c>
      <c r="M54">
        <f t="shared" si="4"/>
        <v>21</v>
      </c>
      <c r="N54">
        <f t="shared" si="4"/>
        <v>21</v>
      </c>
      <c r="O54">
        <f t="shared" si="4"/>
        <v>21</v>
      </c>
      <c r="P54">
        <f t="shared" si="4"/>
        <v>21</v>
      </c>
      <c r="Q54">
        <f t="shared" si="4"/>
        <v>21</v>
      </c>
      <c r="R54">
        <f t="shared" si="4"/>
        <v>21</v>
      </c>
      <c r="S54">
        <f t="shared" si="4"/>
        <v>21</v>
      </c>
      <c r="T54">
        <f t="shared" si="4"/>
        <v>21</v>
      </c>
      <c r="U54">
        <f t="shared" si="4"/>
        <v>21</v>
      </c>
      <c r="V54">
        <f t="shared" si="4"/>
        <v>21</v>
      </c>
      <c r="W54">
        <f t="shared" si="4"/>
        <v>21</v>
      </c>
      <c r="X54">
        <f t="shared" si="4"/>
        <v>21</v>
      </c>
      <c r="Y54">
        <f t="shared" si="4"/>
        <v>21</v>
      </c>
      <c r="Z54">
        <f t="shared" si="4"/>
        <v>21</v>
      </c>
      <c r="AA54">
        <f t="shared" si="4"/>
        <v>21</v>
      </c>
      <c r="AB54">
        <f t="shared" si="4"/>
        <v>21</v>
      </c>
      <c r="AC54">
        <f t="shared" si="4"/>
        <v>21</v>
      </c>
      <c r="AD54">
        <f t="shared" si="4"/>
        <v>21</v>
      </c>
      <c r="AE54">
        <f t="shared" si="4"/>
        <v>21</v>
      </c>
    </row>
    <row r="55" spans="1:31" x14ac:dyDescent="0.25">
      <c r="A55" t="s">
        <v>17</v>
      </c>
      <c r="B55">
        <f t="shared" ref="B55:AE55" si="5">$H$12</f>
        <v>7</v>
      </c>
      <c r="C55">
        <f t="shared" si="5"/>
        <v>7</v>
      </c>
      <c r="D55">
        <f t="shared" si="5"/>
        <v>7</v>
      </c>
      <c r="E55">
        <f t="shared" si="5"/>
        <v>7</v>
      </c>
      <c r="F55">
        <f t="shared" si="5"/>
        <v>7</v>
      </c>
      <c r="G55">
        <f t="shared" si="5"/>
        <v>7</v>
      </c>
      <c r="H55">
        <f t="shared" si="5"/>
        <v>7</v>
      </c>
      <c r="I55">
        <f t="shared" si="5"/>
        <v>7</v>
      </c>
      <c r="J55">
        <f t="shared" si="5"/>
        <v>7</v>
      </c>
      <c r="K55">
        <f t="shared" si="5"/>
        <v>7</v>
      </c>
      <c r="L55">
        <f t="shared" si="5"/>
        <v>7</v>
      </c>
      <c r="M55">
        <f t="shared" si="5"/>
        <v>7</v>
      </c>
      <c r="N55">
        <f t="shared" si="5"/>
        <v>7</v>
      </c>
      <c r="O55">
        <f t="shared" si="5"/>
        <v>7</v>
      </c>
      <c r="P55">
        <f t="shared" si="5"/>
        <v>7</v>
      </c>
      <c r="Q55">
        <f t="shared" si="5"/>
        <v>7</v>
      </c>
      <c r="R55">
        <f t="shared" si="5"/>
        <v>7</v>
      </c>
      <c r="S55">
        <f t="shared" si="5"/>
        <v>7</v>
      </c>
      <c r="T55">
        <f t="shared" si="5"/>
        <v>7</v>
      </c>
      <c r="U55">
        <f t="shared" si="5"/>
        <v>7</v>
      </c>
      <c r="V55">
        <f t="shared" si="5"/>
        <v>7</v>
      </c>
      <c r="W55">
        <f t="shared" si="5"/>
        <v>7</v>
      </c>
      <c r="X55">
        <f t="shared" si="5"/>
        <v>7</v>
      </c>
      <c r="Y55">
        <f t="shared" si="5"/>
        <v>7</v>
      </c>
      <c r="Z55">
        <f t="shared" si="5"/>
        <v>7</v>
      </c>
      <c r="AA55">
        <f t="shared" si="5"/>
        <v>7</v>
      </c>
      <c r="AB55">
        <f t="shared" si="5"/>
        <v>7</v>
      </c>
      <c r="AC55">
        <f t="shared" si="5"/>
        <v>7</v>
      </c>
      <c r="AD55">
        <f t="shared" si="5"/>
        <v>7</v>
      </c>
      <c r="AE55">
        <f t="shared" si="5"/>
        <v>7</v>
      </c>
    </row>
    <row r="56" spans="1:31" x14ac:dyDescent="0.25">
      <c r="A56" t="s">
        <v>18</v>
      </c>
      <c r="B56" s="19">
        <f t="shared" ref="B56:AE56" si="6">$V11</f>
        <v>8.1107188966634745</v>
      </c>
      <c r="C56" s="19">
        <f t="shared" si="6"/>
        <v>8.1107188966634745</v>
      </c>
      <c r="D56" s="19">
        <f t="shared" si="6"/>
        <v>8.1107188966634745</v>
      </c>
      <c r="E56" s="19">
        <f t="shared" si="6"/>
        <v>8.1107188966634745</v>
      </c>
      <c r="F56" s="19">
        <f t="shared" si="6"/>
        <v>8.1107188966634745</v>
      </c>
      <c r="G56" s="19">
        <f t="shared" si="6"/>
        <v>8.1107188966634745</v>
      </c>
      <c r="H56" s="19">
        <f t="shared" si="6"/>
        <v>8.1107188966634745</v>
      </c>
      <c r="I56" s="19">
        <f t="shared" si="6"/>
        <v>8.1107188966634745</v>
      </c>
      <c r="J56" s="19">
        <f t="shared" si="6"/>
        <v>8.1107188966634745</v>
      </c>
      <c r="K56" s="19">
        <f t="shared" si="6"/>
        <v>8.1107188966634745</v>
      </c>
      <c r="L56" s="19">
        <f t="shared" si="6"/>
        <v>8.1107188966634745</v>
      </c>
      <c r="M56" s="19">
        <f t="shared" si="6"/>
        <v>8.1107188966634745</v>
      </c>
      <c r="N56" s="19">
        <f t="shared" si="6"/>
        <v>8.1107188966634745</v>
      </c>
      <c r="O56" s="19">
        <f t="shared" si="6"/>
        <v>8.1107188966634745</v>
      </c>
      <c r="P56" s="19">
        <f t="shared" si="6"/>
        <v>8.1107188966634745</v>
      </c>
      <c r="Q56" s="19">
        <f t="shared" si="6"/>
        <v>8.1107188966634745</v>
      </c>
      <c r="R56" s="19">
        <f t="shared" si="6"/>
        <v>8.1107188966634745</v>
      </c>
      <c r="S56" s="19">
        <f t="shared" si="6"/>
        <v>8.1107188966634745</v>
      </c>
      <c r="T56" s="19">
        <f t="shared" si="6"/>
        <v>8.1107188966634745</v>
      </c>
      <c r="U56" s="19">
        <f t="shared" si="6"/>
        <v>8.1107188966634745</v>
      </c>
      <c r="V56" s="19">
        <f t="shared" si="6"/>
        <v>8.1107188966634745</v>
      </c>
      <c r="W56" s="19">
        <f t="shared" si="6"/>
        <v>8.1107188966634745</v>
      </c>
      <c r="X56" s="19">
        <f t="shared" si="6"/>
        <v>8.1107188966634745</v>
      </c>
      <c r="Y56" s="19">
        <f t="shared" si="6"/>
        <v>8.1107188966634745</v>
      </c>
      <c r="Z56" s="19">
        <f t="shared" si="6"/>
        <v>8.1107188966634745</v>
      </c>
      <c r="AA56" s="19">
        <f t="shared" si="6"/>
        <v>8.1107188966634745</v>
      </c>
      <c r="AB56" s="19">
        <f t="shared" si="6"/>
        <v>8.1107188966634745</v>
      </c>
      <c r="AC56" s="19">
        <f t="shared" si="6"/>
        <v>8.1107188966634745</v>
      </c>
      <c r="AD56" s="19">
        <f t="shared" si="6"/>
        <v>8.1107188966634745</v>
      </c>
      <c r="AE56" s="19">
        <f t="shared" si="6"/>
        <v>8.1107188966634745</v>
      </c>
    </row>
    <row r="57" spans="1:31" x14ac:dyDescent="0.25">
      <c r="A57" t="s">
        <v>19</v>
      </c>
      <c r="B57" s="19">
        <f t="shared" ref="B57:AE57" si="7">$R11</f>
        <v>19.355947770003191</v>
      </c>
      <c r="C57" s="19">
        <f t="shared" si="7"/>
        <v>19.355947770003191</v>
      </c>
      <c r="D57" s="19">
        <f t="shared" si="7"/>
        <v>19.355947770003191</v>
      </c>
      <c r="E57" s="19">
        <f t="shared" si="7"/>
        <v>19.355947770003191</v>
      </c>
      <c r="F57" s="19">
        <f t="shared" si="7"/>
        <v>19.355947770003191</v>
      </c>
      <c r="G57" s="19">
        <f t="shared" si="7"/>
        <v>19.355947770003191</v>
      </c>
      <c r="H57" s="19">
        <f t="shared" si="7"/>
        <v>19.355947770003191</v>
      </c>
      <c r="I57" s="19">
        <f t="shared" si="7"/>
        <v>19.355947770003191</v>
      </c>
      <c r="J57" s="19">
        <f t="shared" si="7"/>
        <v>19.355947770003191</v>
      </c>
      <c r="K57" s="19">
        <f t="shared" si="7"/>
        <v>19.355947770003191</v>
      </c>
      <c r="L57" s="19">
        <f t="shared" si="7"/>
        <v>19.355947770003191</v>
      </c>
      <c r="M57" s="19">
        <f t="shared" si="7"/>
        <v>19.355947770003191</v>
      </c>
      <c r="N57" s="19">
        <f t="shared" si="7"/>
        <v>19.355947770003191</v>
      </c>
      <c r="O57" s="19">
        <f t="shared" si="7"/>
        <v>19.355947770003191</v>
      </c>
      <c r="P57" s="19">
        <f t="shared" si="7"/>
        <v>19.355947770003191</v>
      </c>
      <c r="Q57" s="19">
        <f t="shared" si="7"/>
        <v>19.355947770003191</v>
      </c>
      <c r="R57" s="19">
        <f t="shared" si="7"/>
        <v>19.355947770003191</v>
      </c>
      <c r="S57" s="19">
        <f t="shared" si="7"/>
        <v>19.355947770003191</v>
      </c>
      <c r="T57" s="19">
        <f t="shared" si="7"/>
        <v>19.355947770003191</v>
      </c>
      <c r="U57" s="19">
        <f t="shared" si="7"/>
        <v>19.355947770003191</v>
      </c>
      <c r="V57" s="19">
        <f t="shared" si="7"/>
        <v>19.355947770003191</v>
      </c>
      <c r="W57" s="19">
        <f t="shared" si="7"/>
        <v>19.355947770003191</v>
      </c>
      <c r="X57" s="19">
        <f t="shared" si="7"/>
        <v>19.355947770003191</v>
      </c>
      <c r="Y57" s="19">
        <f t="shared" si="7"/>
        <v>19.355947770003191</v>
      </c>
      <c r="Z57" s="19">
        <f t="shared" si="7"/>
        <v>19.355947770003191</v>
      </c>
      <c r="AA57" s="19">
        <f t="shared" si="7"/>
        <v>19.355947770003191</v>
      </c>
      <c r="AB57" s="19">
        <f t="shared" si="7"/>
        <v>19.355947770003191</v>
      </c>
      <c r="AC57" s="19">
        <f t="shared" si="7"/>
        <v>19.355947770003191</v>
      </c>
      <c r="AD57" s="19">
        <f t="shared" si="7"/>
        <v>19.355947770003191</v>
      </c>
      <c r="AE57" s="19">
        <f t="shared" si="7"/>
        <v>19.355947770003191</v>
      </c>
    </row>
    <row r="68" spans="13:13" x14ac:dyDescent="0.25">
      <c r="M68" s="20"/>
    </row>
  </sheetData>
  <mergeCells count="11">
    <mergeCell ref="Y1:Z1"/>
    <mergeCell ref="R10:S10"/>
    <mergeCell ref="V10:W10"/>
    <mergeCell ref="H11:I11"/>
    <mergeCell ref="R11:S11"/>
    <mergeCell ref="V11:W11"/>
    <mergeCell ref="H12:I12"/>
    <mergeCell ref="R13:S13"/>
    <mergeCell ref="V13:W13"/>
    <mergeCell ref="Y13:Z13"/>
    <mergeCell ref="V14:W14"/>
  </mergeCells>
  <conditionalFormatting sqref="Y13:Z13">
    <cfRule type="cellIs" dxfId="3" priority="3" operator="lessThan">
      <formula>$AB$14</formula>
    </cfRule>
    <cfRule type="cellIs" dxfId="2" priority="4" operator="greaterThan">
      <formula>$AB$14</formula>
    </cfRule>
  </conditionalFormatting>
  <conditionalFormatting sqref="R13:S13">
    <cfRule type="cellIs" dxfId="1" priority="1" operator="lessThan">
      <formula>$S$14</formula>
    </cfRule>
    <cfRule type="cellIs" dxfId="0" priority="2" operator="greaterThan">
      <formula>$S$14</formula>
    </cfRule>
  </conditionalFormatting>
  <pageMargins left="0.25" right="0.25" top="0.17" bottom="0.15" header="0.19" footer="0.21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VRS (Fiche)</vt:lpstr>
      <vt:lpstr>CarteSurveillance</vt:lpstr>
      <vt:lpstr>Post it QRQC</vt:lpstr>
      <vt:lpstr>Simul_Stats</vt:lpstr>
      <vt:lpstr>Simul_Stats!Zone_d_impression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Duflot</dc:creator>
  <cp:lastModifiedBy>Joel Duflot</cp:lastModifiedBy>
  <cp:lastPrinted>2022-07-26T18:23:55Z</cp:lastPrinted>
  <dcterms:created xsi:type="dcterms:W3CDTF">2022-07-23T07:32:44Z</dcterms:created>
  <dcterms:modified xsi:type="dcterms:W3CDTF">2022-09-24T09:40:57Z</dcterms:modified>
</cp:coreProperties>
</file>